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14" documentId="13_ncr:1_{806A8AD0-9E39-41B4-B319-177849600091}" xr6:coauthVersionLast="47" xr6:coauthVersionMax="47" xr10:uidLastSave="{C1D9328B-4B0D-4886-8CF1-46A4548D00CE}"/>
  <workbookProtection workbookAlgorithmName="SHA-512" workbookHashValue="idpE7/CeWdaFBIRqrTWUn5+cHUWb14uMfPGNAWu4hXzj0CFAfh7EL+qtto3K4COxzMVEhYyxYVaKGkWmUQuX7g==" workbookSaltValue="61QNJJgmBSU7HNUjrZcI4w==" workbookSpinCount="100000" lockStructure="1"/>
  <bookViews>
    <workbookView xWindow="-120" yWindow="-120" windowWidth="29040" windowHeight="15840" tabRatio="729" xr2:uid="{00000000-000D-0000-FFFF-FFFF00000000}"/>
  </bookViews>
  <sheets>
    <sheet name="Cover_sheet" sheetId="8" r:id="rId1"/>
    <sheet name="config" sheetId="14" state="hidden" r:id="rId2"/>
    <sheet name="Contents" sheetId="9" r:id="rId3"/>
    <sheet name="Data - victims" sheetId="13" r:id="rId4"/>
    <sheet name="Data - population" sheetId="4" r:id="rId5"/>
    <sheet name="FIRE0501_working" sheetId="2" state="hidden" r:id="rId6"/>
    <sheet name="FIRE0501" sheetId="5" r:id="rId7"/>
  </sheets>
  <definedNames>
    <definedName name="_xlnm._FilterDatabase" localSheetId="3" hidden="1">'Data - victims'!$A$1:$D$1</definedName>
    <definedName name="_xlnm.Print_Area" localSheetId="2">Contents!$A$1:$E$9</definedName>
    <definedName name="_xlnm.Print_Area" localSheetId="6">FIRE0501!$A$1:$I$80</definedName>
    <definedName name="_xlnm.Print_Titles" localSheetId="6">FIRE0501!$A:$A,FIRE0501!$1:$4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 i="8" l="1"/>
  <c r="D6" i="9"/>
  <c r="D7" i="9"/>
  <c r="D8" i="9"/>
  <c r="A58" i="5"/>
  <c r="K48" i="2" a="1"/>
  <c r="K48" i="2" s="1"/>
  <c r="L48" i="2" a="1"/>
  <c r="L48" i="2" s="1"/>
  <c r="M48" i="2" a="1"/>
  <c r="M48" i="2" s="1"/>
  <c r="N48" i="2" a="1"/>
  <c r="N48" i="2" s="1"/>
  <c r="A2" i="9"/>
  <c r="A9" i="8"/>
  <c r="A8" i="8"/>
  <c r="A5" i="8"/>
  <c r="A3" i="8"/>
  <c r="K47" i="2" a="1"/>
  <c r="K47" i="2" s="1"/>
  <c r="L47" i="2" a="1"/>
  <c r="L47" i="2" s="1"/>
  <c r="M47" i="2" a="1"/>
  <c r="M47" i="2" s="1"/>
  <c r="N47" i="2" a="1"/>
  <c r="N47" i="2" s="1"/>
  <c r="K46" i="2" a="1"/>
  <c r="K46" i="2" s="1"/>
  <c r="L46" i="2" a="1"/>
  <c r="L46" i="2" s="1"/>
  <c r="M46" i="2" a="1"/>
  <c r="M46" i="2" s="1"/>
  <c r="N46" i="2" a="1"/>
  <c r="N46" i="2" s="1"/>
  <c r="K45" i="2" l="1" a="1"/>
  <c r="K45" i="2" s="1"/>
  <c r="L45" i="2" a="1"/>
  <c r="L45" i="2" s="1"/>
  <c r="M45" i="2" a="1"/>
  <c r="M45" i="2" s="1"/>
  <c r="N45" i="2" a="1"/>
  <c r="N45" i="2" s="1"/>
  <c r="N44" i="2" l="1" a="1"/>
  <c r="N44" i="2" s="1"/>
  <c r="M44" i="2" a="1"/>
  <c r="M44" i="2" s="1"/>
  <c r="L44" i="2" a="1"/>
  <c r="L44" i="2" s="1"/>
  <c r="K44" i="2" a="1"/>
  <c r="K44" i="2" s="1"/>
  <c r="N43" i="2" a="1"/>
  <c r="N43" i="2" s="1"/>
  <c r="M43" i="2" a="1"/>
  <c r="M43" i="2" s="1"/>
  <c r="L43" i="2" a="1"/>
  <c r="L43" i="2" s="1"/>
  <c r="K43" i="2" a="1"/>
  <c r="K43" i="2" s="1"/>
  <c r="N42" i="2" a="1"/>
  <c r="N42" i="2" s="1"/>
  <c r="M42" i="2" a="1"/>
  <c r="M42" i="2" s="1"/>
  <c r="L42" i="2" a="1"/>
  <c r="L42" i="2" s="1"/>
  <c r="K42" i="2" a="1"/>
  <c r="K42" i="2" s="1"/>
  <c r="N41" i="2" a="1"/>
  <c r="N41" i="2" s="1"/>
  <c r="M41" i="2" a="1"/>
  <c r="M41" i="2" s="1"/>
  <c r="L41" i="2" a="1"/>
  <c r="L41" i="2" s="1"/>
  <c r="K41" i="2" a="1"/>
  <c r="K41" i="2" s="1"/>
  <c r="N40" i="2" a="1"/>
  <c r="N40" i="2" s="1"/>
  <c r="M40" i="2" a="1"/>
  <c r="M40" i="2" s="1"/>
  <c r="L40" i="2" a="1"/>
  <c r="L40" i="2" s="1"/>
  <c r="K40" i="2" a="1"/>
  <c r="K40" i="2" s="1"/>
  <c r="N39" i="2" a="1"/>
  <c r="N39" i="2" s="1"/>
  <c r="M39" i="2" a="1"/>
  <c r="M39" i="2" s="1"/>
  <c r="L39" i="2" a="1"/>
  <c r="L39" i="2" s="1"/>
  <c r="K39" i="2" a="1"/>
  <c r="K39" i="2" s="1"/>
  <c r="N38" i="2" a="1"/>
  <c r="N38" i="2" s="1"/>
  <c r="M38" i="2" a="1"/>
  <c r="M38" i="2" s="1"/>
  <c r="L38" i="2" a="1"/>
  <c r="L38" i="2" s="1"/>
  <c r="K38" i="2" a="1"/>
  <c r="K38" i="2" s="1"/>
  <c r="N37" i="2" a="1"/>
  <c r="N37" i="2" s="1"/>
  <c r="M37" i="2" a="1"/>
  <c r="M37" i="2" s="1"/>
  <c r="L37" i="2" a="1"/>
  <c r="L37" i="2" s="1"/>
  <c r="K37" i="2" a="1"/>
  <c r="K37" i="2" s="1"/>
  <c r="N36" i="2" a="1"/>
  <c r="N36" i="2" s="1"/>
  <c r="M36" i="2" a="1"/>
  <c r="M36" i="2" s="1"/>
  <c r="L36" i="2" a="1"/>
  <c r="L36" i="2" s="1"/>
  <c r="K36" i="2" a="1"/>
  <c r="K36" i="2" s="1"/>
  <c r="N35" i="2" a="1"/>
  <c r="N35" i="2" s="1"/>
  <c r="M35" i="2" a="1"/>
  <c r="M35" i="2" s="1"/>
  <c r="L35" i="2" a="1"/>
  <c r="L35" i="2" s="1"/>
  <c r="K35" i="2" a="1"/>
  <c r="K35" i="2" s="1"/>
  <c r="N34" i="2" a="1"/>
  <c r="N34" i="2" s="1"/>
  <c r="M34" i="2" a="1"/>
  <c r="M34" i="2" s="1"/>
  <c r="L34" i="2" a="1"/>
  <c r="L34" i="2" s="1"/>
  <c r="K34" i="2" a="1"/>
  <c r="K34" i="2" s="1"/>
  <c r="N33" i="2" a="1"/>
  <c r="N33" i="2" s="1"/>
  <c r="M33" i="2" a="1"/>
  <c r="M33" i="2" s="1"/>
  <c r="L33" i="2" a="1"/>
  <c r="L33" i="2" s="1"/>
  <c r="K33" i="2" a="1"/>
  <c r="K33" i="2" s="1"/>
  <c r="N32" i="2" a="1"/>
  <c r="N32" i="2" s="1"/>
  <c r="M32" i="2" a="1"/>
  <c r="M32" i="2" s="1"/>
  <c r="L32" i="2" a="1"/>
  <c r="L32" i="2" s="1"/>
  <c r="K32" i="2" a="1"/>
  <c r="K32" i="2" s="1"/>
  <c r="N31" i="2" a="1"/>
  <c r="N31" i="2" s="1"/>
  <c r="M31" i="2" a="1"/>
  <c r="M31" i="2" s="1"/>
  <c r="L31" i="2" a="1"/>
  <c r="L31" i="2" s="1"/>
  <c r="K31" i="2" a="1"/>
  <c r="K31" i="2" s="1"/>
  <c r="N30" i="2" a="1"/>
  <c r="N30" i="2" s="1"/>
  <c r="M30" i="2" a="1"/>
  <c r="M30" i="2" s="1"/>
  <c r="L30" i="2" a="1"/>
  <c r="L30" i="2" s="1"/>
  <c r="K30" i="2" a="1"/>
  <c r="K30" i="2" s="1"/>
  <c r="N29" i="2" a="1"/>
  <c r="N29" i="2" s="1"/>
  <c r="M29" i="2" a="1"/>
  <c r="M29" i="2" s="1"/>
  <c r="L29" i="2" a="1"/>
  <c r="L29" i="2" s="1"/>
  <c r="K29" i="2" a="1"/>
  <c r="K29" i="2" s="1"/>
  <c r="N28" i="2" a="1"/>
  <c r="N28" i="2" s="1"/>
  <c r="M28" i="2" a="1"/>
  <c r="M28" i="2" s="1"/>
  <c r="L28" i="2" a="1"/>
  <c r="L28" i="2" s="1"/>
  <c r="K28" i="2" a="1"/>
  <c r="K28" i="2" s="1"/>
  <c r="N27" i="2" a="1"/>
  <c r="N27" i="2" s="1"/>
  <c r="M27" i="2" a="1"/>
  <c r="M27" i="2" s="1"/>
  <c r="L27" i="2" a="1"/>
  <c r="L27" i="2" s="1"/>
  <c r="K27" i="2" a="1"/>
  <c r="K27" i="2" s="1"/>
  <c r="N26" i="2" a="1"/>
  <c r="N26" i="2" s="1"/>
  <c r="M26" i="2" a="1"/>
  <c r="M26" i="2" s="1"/>
  <c r="L26" i="2" a="1"/>
  <c r="L26" i="2" s="1"/>
  <c r="K26" i="2" a="1"/>
  <c r="K26" i="2" s="1"/>
  <c r="N25" i="2" a="1"/>
  <c r="N25" i="2" s="1"/>
  <c r="M25" i="2" a="1"/>
  <c r="M25" i="2" s="1"/>
  <c r="L25" i="2" a="1"/>
  <c r="L25" i="2" s="1"/>
  <c r="K25" i="2" a="1"/>
  <c r="K25" i="2" s="1"/>
  <c r="N24" i="2" a="1"/>
  <c r="N24" i="2" s="1"/>
  <c r="M24" i="2" a="1"/>
  <c r="M24" i="2" s="1"/>
  <c r="L24" i="2" a="1"/>
  <c r="L24" i="2" s="1"/>
  <c r="K24" i="2" a="1"/>
  <c r="K24" i="2" s="1"/>
  <c r="N23" i="2" a="1"/>
  <c r="N23" i="2" s="1"/>
  <c r="M23" i="2" a="1"/>
  <c r="M23" i="2" s="1"/>
  <c r="L23" i="2" a="1"/>
  <c r="L23" i="2" s="1"/>
  <c r="K23" i="2" a="1"/>
  <c r="K23" i="2" s="1"/>
  <c r="N22" i="2" a="1"/>
  <c r="N22" i="2" s="1"/>
  <c r="M22" i="2" a="1"/>
  <c r="M22" i="2" s="1"/>
  <c r="L22" i="2" a="1"/>
  <c r="L22" i="2" s="1"/>
  <c r="K22" i="2" a="1"/>
  <c r="K22" i="2" s="1"/>
  <c r="N21" i="2" a="1"/>
  <c r="N21" i="2" s="1"/>
  <c r="M21" i="2" a="1"/>
  <c r="M21" i="2" s="1"/>
  <c r="L21" i="2" a="1"/>
  <c r="L21" i="2" s="1"/>
  <c r="K21" i="2" a="1"/>
  <c r="K21" i="2" s="1"/>
  <c r="N20" i="2" a="1"/>
  <c r="N20" i="2" s="1"/>
  <c r="M20" i="2" a="1"/>
  <c r="M20" i="2" s="1"/>
  <c r="L20" i="2" a="1"/>
  <c r="L20" i="2" s="1"/>
  <c r="K20" i="2" a="1"/>
  <c r="K20" i="2" s="1"/>
  <c r="N19" i="2" a="1"/>
  <c r="N19" i="2" s="1"/>
  <c r="M19" i="2" a="1"/>
  <c r="M19" i="2" s="1"/>
  <c r="L19" i="2" a="1"/>
  <c r="L19" i="2" s="1"/>
  <c r="K19" i="2" a="1"/>
  <c r="K19" i="2" s="1"/>
  <c r="N18" i="2" a="1"/>
  <c r="N18" i="2" s="1"/>
  <c r="M18" i="2" a="1"/>
  <c r="M18" i="2" s="1"/>
  <c r="L18" i="2" a="1"/>
  <c r="L18" i="2" s="1"/>
  <c r="K18" i="2" a="1"/>
  <c r="K18" i="2" s="1"/>
  <c r="N17" i="2" a="1"/>
  <c r="N17" i="2" s="1"/>
  <c r="M17" i="2" a="1"/>
  <c r="M17" i="2" s="1"/>
  <c r="L17" i="2" a="1"/>
  <c r="L17" i="2" s="1"/>
  <c r="K17" i="2" a="1"/>
  <c r="K17" i="2" s="1"/>
  <c r="N16" i="2" a="1"/>
  <c r="N16" i="2" s="1"/>
  <c r="M16" i="2" a="1"/>
  <c r="M16" i="2" s="1"/>
  <c r="L16" i="2" a="1"/>
  <c r="L16" i="2" s="1"/>
  <c r="K16" i="2" a="1"/>
  <c r="K16" i="2" s="1"/>
  <c r="N15" i="2" a="1"/>
  <c r="N15" i="2" s="1"/>
  <c r="M15" i="2" a="1"/>
  <c r="M15" i="2" s="1"/>
  <c r="L15" i="2" a="1"/>
  <c r="L15" i="2" s="1"/>
  <c r="K15" i="2" a="1"/>
  <c r="K15" i="2" s="1"/>
  <c r="N14" i="2" a="1"/>
  <c r="N14" i="2" s="1"/>
  <c r="M14" i="2" a="1"/>
  <c r="M14" i="2" s="1"/>
  <c r="L14" i="2" a="1"/>
  <c r="L14" i="2" s="1"/>
  <c r="K14" i="2" a="1"/>
  <c r="K14" i="2" s="1"/>
  <c r="N13" i="2" a="1"/>
  <c r="N13" i="2" s="1"/>
  <c r="M13" i="2" a="1"/>
  <c r="M13" i="2" s="1"/>
  <c r="L13" i="2" a="1"/>
  <c r="L13" i="2" s="1"/>
  <c r="K13" i="2" a="1"/>
  <c r="K13" i="2" s="1"/>
  <c r="N12" i="2" a="1"/>
  <c r="N12" i="2" s="1"/>
  <c r="M12" i="2" a="1"/>
  <c r="M12" i="2" s="1"/>
  <c r="L12" i="2" a="1"/>
  <c r="L12" i="2" s="1"/>
  <c r="K12" i="2" a="1"/>
  <c r="K12" i="2" s="1"/>
  <c r="N11" i="2" a="1"/>
  <c r="N11" i="2" s="1"/>
  <c r="M11" i="2" a="1"/>
  <c r="M11" i="2" s="1"/>
  <c r="L11" i="2" a="1"/>
  <c r="L11" i="2" s="1"/>
  <c r="K11" i="2" a="1"/>
  <c r="K11" i="2" s="1"/>
  <c r="N10" i="2" a="1"/>
  <c r="N10" i="2" s="1"/>
  <c r="M10" i="2" a="1"/>
  <c r="M10" i="2" s="1"/>
  <c r="L10" i="2" a="1"/>
  <c r="L10" i="2" s="1"/>
  <c r="K10" i="2" a="1"/>
  <c r="K10" i="2" s="1"/>
  <c r="N9" i="2" a="1"/>
  <c r="N9" i="2" s="1"/>
  <c r="M9" i="2" a="1"/>
  <c r="M9" i="2" s="1"/>
  <c r="L9" i="2" a="1"/>
  <c r="L9" i="2" s="1"/>
  <c r="K9" i="2" a="1"/>
  <c r="K9" i="2" s="1"/>
  <c r="N8" i="2" a="1"/>
  <c r="N8" i="2" s="1"/>
  <c r="M8" i="2" a="1"/>
  <c r="M8" i="2" s="1"/>
  <c r="L8" i="2" a="1"/>
  <c r="L8" i="2" s="1"/>
  <c r="K8" i="2" a="1"/>
  <c r="K8" i="2" s="1"/>
  <c r="N7" i="2" a="1"/>
  <c r="N7" i="2" s="1"/>
  <c r="M7" i="2" a="1"/>
  <c r="M7" i="2" s="1"/>
  <c r="L7" i="2" a="1"/>
  <c r="L7" i="2" s="1"/>
  <c r="K7" i="2" a="1"/>
  <c r="K7" i="2" s="1"/>
  <c r="N6" i="2" a="1"/>
  <c r="N6" i="2" s="1"/>
  <c r="M6" i="2" a="1"/>
  <c r="M6" i="2" s="1"/>
  <c r="L6" i="2" a="1"/>
  <c r="L6" i="2" s="1"/>
  <c r="K6" i="2" a="1"/>
  <c r="K6" i="2" s="1"/>
  <c r="N5" i="2" a="1"/>
  <c r="N5" i="2" s="1"/>
  <c r="M5" i="2" a="1"/>
  <c r="M5" i="2" s="1"/>
  <c r="L5" i="2" a="1"/>
  <c r="L5" i="2" s="1"/>
  <c r="K5" i="2" a="1"/>
  <c r="K5" i="2" s="1"/>
  <c r="B3" i="2"/>
  <c r="B48" i="2" l="1" a="1"/>
  <c r="B48" i="2" s="1"/>
  <c r="C48" i="2" a="1"/>
  <c r="C48" i="2" s="1"/>
  <c r="D48" i="2" a="1"/>
  <c r="D48" i="2" s="1"/>
  <c r="D47" i="2" a="1"/>
  <c r="D47" i="2" s="1"/>
  <c r="D47" i="5" s="1"/>
  <c r="C47" i="2" a="1"/>
  <c r="C47" i="2" s="1"/>
  <c r="C47" i="5" s="1"/>
  <c r="B47" i="2" a="1"/>
  <c r="B47" i="2" s="1"/>
  <c r="B46" i="2" a="1"/>
  <c r="B46" i="2" s="1"/>
  <c r="B46" i="5" s="1"/>
  <c r="C46" i="2" a="1"/>
  <c r="C46" i="2" s="1"/>
  <c r="C46" i="5" s="1"/>
  <c r="D46" i="2" a="1"/>
  <c r="D46" i="2" s="1"/>
  <c r="D46" i="5" s="1"/>
  <c r="B45" i="2" a="1"/>
  <c r="B45" i="2" s="1"/>
  <c r="F45" i="2" s="1"/>
  <c r="C45" i="2" a="1"/>
  <c r="C45" i="2" s="1"/>
  <c r="G45" i="2" s="1"/>
  <c r="D45" i="2" a="1"/>
  <c r="D45" i="2" s="1"/>
  <c r="H45" i="2"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D34" i="2" a="1"/>
  <c r="D34" i="2" s="1"/>
  <c r="H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F9" i="5" s="1"/>
  <c r="D9" i="2" a="1"/>
  <c r="D9" i="2" s="1"/>
  <c r="H9" i="2" s="1"/>
  <c r="C10" i="2" a="1"/>
  <c r="C10" i="2" s="1"/>
  <c r="G10" i="2" s="1"/>
  <c r="B11" i="2" a="1"/>
  <c r="B11" i="2" s="1"/>
  <c r="F11" i="2" s="1"/>
  <c r="D11" i="2" a="1"/>
  <c r="D11" i="2" s="1"/>
  <c r="H11" i="2" s="1"/>
  <c r="C12" i="2" a="1"/>
  <c r="C12" i="2" s="1"/>
  <c r="G12" i="2" s="1"/>
  <c r="B13" i="2" a="1"/>
  <c r="B13" i="2" s="1"/>
  <c r="F13" i="2" s="1"/>
  <c r="D13" i="2" a="1"/>
  <c r="D13" i="2" s="1"/>
  <c r="H13" i="2" s="1"/>
  <c r="C14" i="2" a="1"/>
  <c r="C14" i="2" s="1"/>
  <c r="G14" i="2" s="1"/>
  <c r="B15" i="2" a="1"/>
  <c r="B15" i="2" s="1"/>
  <c r="F15" i="2" s="1"/>
  <c r="D15" i="2" a="1"/>
  <c r="D15" i="2" s="1"/>
  <c r="H15" i="2" s="1"/>
  <c r="C16" i="2" a="1"/>
  <c r="C16" i="2" s="1"/>
  <c r="G16" i="2" s="1"/>
  <c r="B17" i="2" a="1"/>
  <c r="B17" i="2" s="1"/>
  <c r="F17" i="2" s="1"/>
  <c r="D17" i="2" a="1"/>
  <c r="D17" i="2" s="1"/>
  <c r="H17" i="2" s="1"/>
  <c r="C18" i="2" a="1"/>
  <c r="C18" i="2" s="1"/>
  <c r="G18" i="2" s="1"/>
  <c r="B19" i="2" a="1"/>
  <c r="B19" i="2" s="1"/>
  <c r="F19" i="2" s="1"/>
  <c r="D19" i="2" a="1"/>
  <c r="D19" i="2" s="1"/>
  <c r="H19" i="2" s="1"/>
  <c r="C20" i="2" a="1"/>
  <c r="C20" i="2" s="1"/>
  <c r="G20" i="2" s="1"/>
  <c r="B21" i="2" a="1"/>
  <c r="B21" i="2" s="1"/>
  <c r="F21" i="2" s="1"/>
  <c r="D21" i="2" a="1"/>
  <c r="D21" i="2" s="1"/>
  <c r="H21" i="2" s="1"/>
  <c r="C22" i="2" a="1"/>
  <c r="C22" i="2" s="1"/>
  <c r="G22" i="2" s="1"/>
  <c r="B23" i="2" a="1"/>
  <c r="B23" i="2" s="1"/>
  <c r="F23" i="2" s="1"/>
  <c r="C24" i="2" a="1"/>
  <c r="C24" i="2" s="1"/>
  <c r="G24" i="2" s="1"/>
  <c r="D25" i="2" a="1"/>
  <c r="D25" i="2" s="1"/>
  <c r="H25" i="2" s="1"/>
  <c r="B27" i="2" a="1"/>
  <c r="B27" i="2" s="1"/>
  <c r="F27" i="2" s="1"/>
  <c r="C28" i="2" a="1"/>
  <c r="C28" i="2" s="1"/>
  <c r="G28" i="2" s="1"/>
  <c r="D29" i="2" a="1"/>
  <c r="D29" i="2" s="1"/>
  <c r="H29" i="2" s="1"/>
  <c r="B31" i="2" a="1"/>
  <c r="B31" i="2" s="1"/>
  <c r="F31" i="2" s="1"/>
  <c r="C32" i="2" a="1"/>
  <c r="C32" i="2" s="1"/>
  <c r="G32" i="2" s="1"/>
  <c r="D33" i="2" a="1"/>
  <c r="D33" i="2" s="1"/>
  <c r="H33"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D23" i="2" a="1"/>
  <c r="D23" i="2" s="1"/>
  <c r="H23" i="2" s="1"/>
  <c r="B25" i="2" a="1"/>
  <c r="B25" i="2" s="1"/>
  <c r="C26" i="2" a="1"/>
  <c r="C26" i="2" s="1"/>
  <c r="G26" i="2" s="1"/>
  <c r="D27" i="2" a="1"/>
  <c r="D27" i="2" s="1"/>
  <c r="H27" i="2" s="1"/>
  <c r="B29" i="2" a="1"/>
  <c r="B29" i="2" s="1"/>
  <c r="C30" i="2" a="1"/>
  <c r="C30" i="2" s="1"/>
  <c r="G30" i="2" s="1"/>
  <c r="D31" i="2" a="1"/>
  <c r="D31" i="2" s="1"/>
  <c r="H31" i="2" s="1"/>
  <c r="B33" i="2" a="1"/>
  <c r="B33" i="2" s="1"/>
  <c r="F33" i="2" s="1"/>
  <c r="C34" i="2" a="1"/>
  <c r="C34" i="2" s="1"/>
  <c r="G34" i="2" s="1"/>
  <c r="D35" i="2" a="1"/>
  <c r="D35" i="2" s="1"/>
  <c r="H35" i="2" s="1"/>
  <c r="B37" i="2" a="1"/>
  <c r="B37" i="2" s="1"/>
  <c r="C38" i="2" a="1"/>
  <c r="C38" i="2" s="1"/>
  <c r="G38" i="2" s="1"/>
  <c r="D39" i="2" a="1"/>
  <c r="D39" i="2" s="1"/>
  <c r="H39" i="2" s="1"/>
  <c r="B41" i="2" a="1"/>
  <c r="B41" i="2" s="1"/>
  <c r="C42" i="2" a="1"/>
  <c r="C42" i="2" s="1"/>
  <c r="G42" i="2" s="1"/>
  <c r="D43" i="2" a="1"/>
  <c r="D43" i="2" s="1"/>
  <c r="H43" i="2" s="1"/>
  <c r="C5" i="2" a="1"/>
  <c r="C5" i="2" s="1"/>
  <c r="G5" i="2" s="1"/>
  <c r="B34" i="5"/>
  <c r="B40" i="5" l="1"/>
  <c r="B36" i="5"/>
  <c r="B38" i="5"/>
  <c r="B39" i="5"/>
  <c r="B42" i="5"/>
  <c r="E48" i="2" a="1"/>
  <c r="E48" i="2" s="1"/>
  <c r="I48" i="2" s="1"/>
  <c r="E47" i="2" a="1"/>
  <c r="E47" i="2" s="1"/>
  <c r="E47" i="5" s="1"/>
  <c r="B47" i="5"/>
  <c r="H48" i="2"/>
  <c r="G48" i="2"/>
  <c r="F48" i="2"/>
  <c r="F47" i="2"/>
  <c r="F47" i="5" s="1"/>
  <c r="G47" i="2"/>
  <c r="G47" i="5" s="1"/>
  <c r="H47" i="2"/>
  <c r="H47" i="5" s="1"/>
  <c r="B43" i="5"/>
  <c r="B35" i="5"/>
  <c r="E37" i="2" a="1"/>
  <c r="E37" i="2" s="1"/>
  <c r="I37" i="2" s="1"/>
  <c r="F37" i="2"/>
  <c r="F37" i="5" s="1"/>
  <c r="E25" i="2" a="1"/>
  <c r="E25" i="2" s="1"/>
  <c r="I25" i="2" s="1"/>
  <c r="F25" i="2"/>
  <c r="E45" i="2" a="1"/>
  <c r="E45" i="2" s="1"/>
  <c r="I45" i="2" s="1"/>
  <c r="I45" i="5" s="1"/>
  <c r="C44" i="5"/>
  <c r="G44" i="2"/>
  <c r="E41" i="2" a="1"/>
  <c r="E41" i="2" s="1"/>
  <c r="I41" i="2" s="1"/>
  <c r="F41" i="2"/>
  <c r="F41" i="5" s="1"/>
  <c r="E29" i="2" a="1"/>
  <c r="E29" i="2" s="1"/>
  <c r="I29" i="2" s="1"/>
  <c r="F29" i="2"/>
  <c r="H46" i="2"/>
  <c r="H46" i="5" s="1"/>
  <c r="D44" i="5"/>
  <c r="H44" i="2"/>
  <c r="G46" i="2"/>
  <c r="G46" i="5" s="1"/>
  <c r="B44" i="5"/>
  <c r="F44" i="2"/>
  <c r="F46" i="2"/>
  <c r="F46" i="5" s="1"/>
  <c r="B37" i="5"/>
  <c r="E33" i="2" a="1"/>
  <c r="E33" i="2" s="1"/>
  <c r="I33" i="2" s="1"/>
  <c r="H45" i="5"/>
  <c r="D45" i="5"/>
  <c r="G45" i="5"/>
  <c r="C45" i="5"/>
  <c r="F45" i="5"/>
  <c r="B45" i="5"/>
  <c r="E46" i="2" a="1"/>
  <c r="E46" i="2" s="1"/>
  <c r="E46" i="5" s="1"/>
  <c r="B41" i="5"/>
  <c r="E19" i="2" a="1"/>
  <c r="E19" i="2" s="1"/>
  <c r="I19" i="2" s="1"/>
  <c r="E15" i="2" a="1"/>
  <c r="E15" i="2" s="1"/>
  <c r="I15" i="2" s="1"/>
  <c r="E11" i="2" a="1"/>
  <c r="E11" i="2" s="1"/>
  <c r="I11" i="2" s="1"/>
  <c r="E7" i="2" a="1"/>
  <c r="E7" i="2" s="1"/>
  <c r="I7" i="2" s="1"/>
  <c r="E31" i="2" a="1"/>
  <c r="E31" i="2" s="1"/>
  <c r="I31" i="2" s="1"/>
  <c r="E23" i="2" a="1"/>
  <c r="E23" i="2" s="1"/>
  <c r="I23" i="2" s="1"/>
  <c r="E44" i="2" a="1"/>
  <c r="E44" i="2" s="1"/>
  <c r="E40" i="2" a="1"/>
  <c r="E40" i="2" s="1"/>
  <c r="I40" i="2" s="1"/>
  <c r="E36" i="2" a="1"/>
  <c r="E36" i="2" s="1"/>
  <c r="I36" i="2" s="1"/>
  <c r="E32" i="2" a="1"/>
  <c r="E32" i="2" s="1"/>
  <c r="I32" i="2" s="1"/>
  <c r="E28" i="2" a="1"/>
  <c r="E28" i="2" s="1"/>
  <c r="I28" i="2" s="1"/>
  <c r="E24" i="2" a="1"/>
  <c r="E24" i="2" s="1"/>
  <c r="I24" i="2" s="1"/>
  <c r="E20" i="2" a="1"/>
  <c r="E20" i="2" s="1"/>
  <c r="I20" i="2" s="1"/>
  <c r="E16" i="2" a="1"/>
  <c r="E16" i="2" s="1"/>
  <c r="I16" i="2" s="1"/>
  <c r="E12" i="2" a="1"/>
  <c r="E12" i="2" s="1"/>
  <c r="I12" i="2" s="1"/>
  <c r="E8" i="2" a="1"/>
  <c r="E8" i="2" s="1"/>
  <c r="I8" i="2" s="1"/>
  <c r="E5" i="2" a="1"/>
  <c r="E5" i="2" s="1"/>
  <c r="I5" i="2" s="1"/>
  <c r="E27" i="2" a="1"/>
  <c r="E27" i="2" s="1"/>
  <c r="I27" i="2" s="1"/>
  <c r="E21" i="2" a="1"/>
  <c r="E21" i="2" s="1"/>
  <c r="I21" i="2" s="1"/>
  <c r="E17" i="2" a="1"/>
  <c r="E17" i="2" s="1"/>
  <c r="I17" i="2" s="1"/>
  <c r="E13" i="2" a="1"/>
  <c r="E13" i="2" s="1"/>
  <c r="I13" i="2" s="1"/>
  <c r="E9" i="2" a="1"/>
  <c r="E9" i="2" s="1"/>
  <c r="I9" i="2" s="1"/>
  <c r="E42" i="2" a="1"/>
  <c r="E42" i="2" s="1"/>
  <c r="I42" i="2" s="1"/>
  <c r="E38" i="2" a="1"/>
  <c r="E38" i="2" s="1"/>
  <c r="I38" i="2" s="1"/>
  <c r="E34" i="2" a="1"/>
  <c r="E34" i="2" s="1"/>
  <c r="I34" i="2" s="1"/>
  <c r="E30" i="2" a="1"/>
  <c r="E30" i="2" s="1"/>
  <c r="I30" i="2" s="1"/>
  <c r="E26" i="2" a="1"/>
  <c r="E26" i="2" s="1"/>
  <c r="I26" i="2" s="1"/>
  <c r="E22" i="2" a="1"/>
  <c r="E22" i="2" s="1"/>
  <c r="I22" i="2" s="1"/>
  <c r="E18" i="2" a="1"/>
  <c r="E18" i="2" s="1"/>
  <c r="I18" i="2" s="1"/>
  <c r="E14" i="2" a="1"/>
  <c r="E14" i="2" s="1"/>
  <c r="I14" i="2" s="1"/>
  <c r="E10" i="2" a="1"/>
  <c r="E10" i="2" s="1"/>
  <c r="I10" i="2" s="1"/>
  <c r="E6" i="2" a="1"/>
  <c r="E6" i="2" s="1"/>
  <c r="I6" i="2" s="1"/>
  <c r="E43" i="2" a="1"/>
  <c r="E43" i="2" s="1"/>
  <c r="I43" i="2" s="1"/>
  <c r="E39" i="2" a="1"/>
  <c r="E39" i="2" s="1"/>
  <c r="I39" i="2" s="1"/>
  <c r="E35" i="2" a="1"/>
  <c r="E35" i="2" s="1"/>
  <c r="I35" i="2" s="1"/>
  <c r="F35" i="5"/>
  <c r="F39" i="5"/>
  <c r="F44" i="5"/>
  <c r="F34" i="5"/>
  <c r="F43" i="5"/>
  <c r="F42" i="5"/>
  <c r="F38" i="5"/>
  <c r="F36" i="5"/>
  <c r="F40" i="5"/>
  <c r="C3" i="5"/>
  <c r="I47" i="2" l="1"/>
  <c r="I47" i="5" s="1"/>
  <c r="E45" i="5"/>
  <c r="E44" i="5"/>
  <c r="I44" i="2"/>
  <c r="I46" i="2"/>
  <c r="I46" i="5" s="1"/>
  <c r="F3" i="5"/>
  <c r="B26" i="5" l="1"/>
  <c r="F26" i="5"/>
  <c r="C19" i="5"/>
  <c r="G19" i="5"/>
  <c r="F10" i="5"/>
  <c r="B10" i="5"/>
  <c r="D13" i="5"/>
  <c r="H13" i="5"/>
  <c r="F17" i="5"/>
  <c r="B17" i="5"/>
  <c r="C42" i="5"/>
  <c r="G42" i="5"/>
  <c r="C11" i="5"/>
  <c r="G11" i="5"/>
  <c r="C20" i="5"/>
  <c r="G20" i="5"/>
  <c r="F27" i="5"/>
  <c r="B27" i="5"/>
  <c r="B12" i="5"/>
  <c r="F12" i="5"/>
  <c r="C18" i="5"/>
  <c r="G18" i="5"/>
  <c r="D30" i="5"/>
  <c r="H30" i="5"/>
  <c r="B28" i="5"/>
  <c r="F28" i="5"/>
  <c r="F22" i="5"/>
  <c r="B22" i="5"/>
  <c r="F31" i="5"/>
  <c r="B31" i="5"/>
  <c r="D37" i="5"/>
  <c r="H37" i="5"/>
  <c r="F7" i="5"/>
  <c r="B7" i="5"/>
  <c r="F32" i="5"/>
  <c r="B32" i="5"/>
  <c r="C35" i="5"/>
  <c r="G35" i="5"/>
  <c r="G44" i="5"/>
  <c r="D29" i="5"/>
  <c r="H29" i="5"/>
  <c r="D20" i="5"/>
  <c r="H20" i="5"/>
  <c r="D5" i="5"/>
  <c r="H5" i="5"/>
  <c r="C30" i="5"/>
  <c r="G30" i="5"/>
  <c r="B29" i="5"/>
  <c r="F29" i="5"/>
  <c r="C9" i="5"/>
  <c r="G9" i="5"/>
  <c r="C43" i="5"/>
  <c r="G43" i="5"/>
  <c r="C40" i="5"/>
  <c r="G40" i="5"/>
  <c r="C31" i="5"/>
  <c r="G31" i="5"/>
  <c r="C16" i="5"/>
  <c r="G16" i="5"/>
  <c r="D28" i="5"/>
  <c r="H28" i="5"/>
  <c r="D10" i="5"/>
  <c r="H10" i="5"/>
  <c r="F14" i="5"/>
  <c r="B14" i="5"/>
  <c r="D41" i="5"/>
  <c r="H41" i="5"/>
  <c r="C8" i="5"/>
  <c r="G8" i="5"/>
  <c r="D17" i="5"/>
  <c r="H17" i="5"/>
  <c r="F24" i="5"/>
  <c r="B24" i="5"/>
  <c r="B9" i="5"/>
  <c r="C41" i="5"/>
  <c r="G41" i="5"/>
  <c r="D27" i="5"/>
  <c r="H27" i="5"/>
  <c r="F19" i="5"/>
  <c r="B19" i="5"/>
  <c r="G28" i="5"/>
  <c r="C28" i="5"/>
  <c r="D34" i="5"/>
  <c r="H34" i="5"/>
  <c r="C7" i="5"/>
  <c r="G7" i="5"/>
  <c r="F21" i="5"/>
  <c r="B21" i="5"/>
  <c r="C32" i="5"/>
  <c r="G32" i="5"/>
  <c r="D38" i="5"/>
  <c r="H38" i="5"/>
  <c r="D26" i="5"/>
  <c r="H26" i="5"/>
  <c r="D14" i="5"/>
  <c r="H14" i="5"/>
  <c r="D39" i="5"/>
  <c r="H39" i="5"/>
  <c r="C27" i="5"/>
  <c r="G27" i="5"/>
  <c r="G36" i="5"/>
  <c r="C36" i="5"/>
  <c r="C6" i="5"/>
  <c r="G6" i="5"/>
  <c r="F18" i="5"/>
  <c r="B18" i="5"/>
  <c r="D9" i="5"/>
  <c r="H9" i="5"/>
  <c r="C37" i="5"/>
  <c r="G37" i="5"/>
  <c r="C25" i="5"/>
  <c r="G25" i="5"/>
  <c r="C13" i="5"/>
  <c r="G13" i="5"/>
  <c r="D25" i="5"/>
  <c r="H25" i="5"/>
  <c r="D23" i="5"/>
  <c r="H23" i="5"/>
  <c r="F11" i="5"/>
  <c r="B11" i="5"/>
  <c r="C17" i="5"/>
  <c r="G17" i="5"/>
  <c r="C5" i="5"/>
  <c r="G5" i="5"/>
  <c r="B33" i="5"/>
  <c r="F33" i="5"/>
  <c r="C10" i="5"/>
  <c r="G10" i="5"/>
  <c r="F6" i="5"/>
  <c r="B6" i="5"/>
  <c r="D36" i="5"/>
  <c r="H36" i="5"/>
  <c r="D24" i="5"/>
  <c r="H24" i="5"/>
  <c r="B16" i="5"/>
  <c r="F16" i="5"/>
  <c r="D43" i="5"/>
  <c r="H43" i="5"/>
  <c r="D31" i="5"/>
  <c r="H31" i="5"/>
  <c r="D22" i="5"/>
  <c r="H22" i="5"/>
  <c r="B23" i="5"/>
  <c r="F23" i="5"/>
  <c r="C29" i="5"/>
  <c r="G29" i="5"/>
  <c r="D35" i="5"/>
  <c r="H35" i="5"/>
  <c r="B13" i="5"/>
  <c r="F13" i="5"/>
  <c r="D11" i="5"/>
  <c r="H11" i="5"/>
  <c r="G39" i="5"/>
  <c r="C39" i="5"/>
  <c r="C24" i="5"/>
  <c r="G24" i="5"/>
  <c r="C15" i="5"/>
  <c r="G15" i="5"/>
  <c r="D21" i="5"/>
  <c r="H21" i="5"/>
  <c r="D15" i="5"/>
  <c r="H15" i="5"/>
  <c r="C22" i="5"/>
  <c r="G22" i="5"/>
  <c r="F5" i="5"/>
  <c r="B5" i="5"/>
  <c r="D19" i="5"/>
  <c r="H19" i="5"/>
  <c r="B20" i="5"/>
  <c r="F20" i="5"/>
  <c r="F8" i="5"/>
  <c r="B8" i="5"/>
  <c r="C14" i="5"/>
  <c r="G14" i="5"/>
  <c r="H44" i="5"/>
  <c r="B30" i="5"/>
  <c r="F30" i="5"/>
  <c r="B15" i="5"/>
  <c r="F15" i="5"/>
  <c r="D42" i="5"/>
  <c r="H42" i="5"/>
  <c r="D33" i="5"/>
  <c r="H33" i="5"/>
  <c r="H18" i="5"/>
  <c r="D18" i="5"/>
  <c r="H6" i="5"/>
  <c r="D6" i="5"/>
  <c r="B25" i="5"/>
  <c r="F25" i="5"/>
  <c r="C26" i="5"/>
  <c r="G26" i="5"/>
  <c r="D40" i="5"/>
  <c r="H40" i="5"/>
  <c r="D12" i="5"/>
  <c r="H12" i="5"/>
  <c r="D16" i="5"/>
  <c r="H16" i="5"/>
  <c r="C38" i="5"/>
  <c r="G38" i="5"/>
  <c r="C34" i="5"/>
  <c r="G34" i="5"/>
  <c r="D32" i="5"/>
  <c r="H32" i="5"/>
  <c r="G23" i="5"/>
  <c r="C23" i="5"/>
  <c r="D8" i="5"/>
  <c r="H8" i="5"/>
  <c r="C33" i="5"/>
  <c r="G33" i="5"/>
  <c r="C21" i="5"/>
  <c r="G21" i="5"/>
  <c r="C12" i="5"/>
  <c r="G12" i="5"/>
  <c r="D7" i="5"/>
  <c r="H7" i="5"/>
  <c r="I30" i="5" l="1"/>
  <c r="E30" i="5"/>
  <c r="I15" i="5"/>
  <c r="E15" i="5"/>
  <c r="I38" i="5"/>
  <c r="E38" i="5"/>
  <c r="E5" i="5"/>
  <c r="I5" i="5"/>
  <c r="I40" i="5"/>
  <c r="E40" i="5"/>
  <c r="I28" i="5"/>
  <c r="E28" i="5"/>
  <c r="I42" i="5"/>
  <c r="E42" i="5"/>
  <c r="I6" i="5"/>
  <c r="E6" i="5"/>
  <c r="I21" i="5"/>
  <c r="E21" i="5"/>
  <c r="I9" i="5"/>
  <c r="E9" i="5"/>
  <c r="I32" i="5"/>
  <c r="E32" i="5"/>
  <c r="I27" i="5"/>
  <c r="E27" i="5"/>
  <c r="I23" i="5"/>
  <c r="E23" i="5"/>
  <c r="I19" i="5"/>
  <c r="E19" i="5"/>
  <c r="I29" i="5"/>
  <c r="E29" i="5"/>
  <c r="I10" i="5"/>
  <c r="E10" i="5"/>
  <c r="I20" i="5"/>
  <c r="E20" i="5"/>
  <c r="I36" i="5"/>
  <c r="E36" i="5"/>
  <c r="I43" i="5"/>
  <c r="E43" i="5"/>
  <c r="I31" i="5"/>
  <c r="E31" i="5"/>
  <c r="I17" i="5"/>
  <c r="E17" i="5"/>
  <c r="I16" i="5"/>
  <c r="E16" i="5"/>
  <c r="I25" i="5"/>
  <c r="E25" i="5"/>
  <c r="I34" i="5"/>
  <c r="E34" i="5"/>
  <c r="I39" i="5"/>
  <c r="E39" i="5"/>
  <c r="I7" i="5"/>
  <c r="E7" i="5"/>
  <c r="I22" i="5"/>
  <c r="E22" i="5"/>
  <c r="I18" i="5"/>
  <c r="E18" i="5"/>
  <c r="I44" i="5"/>
  <c r="I33" i="5"/>
  <c r="E33" i="5"/>
  <c r="I14" i="5"/>
  <c r="E14" i="5"/>
  <c r="I11" i="5"/>
  <c r="E11" i="5"/>
  <c r="I24" i="5"/>
  <c r="E24" i="5"/>
  <c r="I35" i="5"/>
  <c r="E35" i="5"/>
  <c r="I26" i="5"/>
  <c r="E26" i="5"/>
  <c r="I13" i="5"/>
  <c r="E13" i="5"/>
  <c r="I8" i="5"/>
  <c r="E8" i="5"/>
  <c r="I37" i="5"/>
  <c r="E37" i="5"/>
  <c r="I41" i="5"/>
  <c r="E41" i="5"/>
  <c r="I12" i="5"/>
  <c r="E1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<sst xmlns="http://schemas.openxmlformats.org/spreadsheetml/2006/main" count="1740" uniqueCount="146">
  <si>
    <t>Year</t>
  </si>
  <si>
    <t>England</t>
  </si>
  <si>
    <t>Scotland</t>
  </si>
  <si>
    <t>Wales</t>
  </si>
  <si>
    <t>Great Britain</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</si>
  <si>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</si>
  <si>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</si>
  <si>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</si>
  <si>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</si>
  <si>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</si>
  <si>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</si>
  <si>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</si>
  <si>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</si>
  <si>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</si>
  <si>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</si>
  <si>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</si>
  <si>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</si>
  <si>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</si>
  <si>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</si>
  <si>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</si>
  <si>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</si>
  <si>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</si>
  <si>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</si>
  <si>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</si>
  <si>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</si>
  <si>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</si>
  <si>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</si>
  <si>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</si>
  <si>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</si>
  <si>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</si>
  <si>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</si>
  <si>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</si>
  <si>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</si>
  <si>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</si>
  <si>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</si>
  <si>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</si>
  <si>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</si>
  <si>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</si>
  <si>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</si>
  <si>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</si>
  <si>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</si>
  <si>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</si>
  <si>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Note on 1990 to 1993:</t>
  </si>
  <si>
    <t>Note on 2009/10:</t>
  </si>
  <si>
    <t>General note:</t>
  </si>
  <si>
    <t>The full set of fire statistics releases, tables and guidance can be found on our landing page, here-</t>
  </si>
  <si>
    <t>https://www.gov.uk/government/collections/fire-statistics</t>
  </si>
  <si>
    <t>Contact: FireStatistics@homeoffice.gov.uk</t>
  </si>
  <si>
    <t>Contact: stats.inclusion@gov.wales</t>
  </si>
  <si>
    <t>Total non-fatal casualties</t>
  </si>
  <si>
    <t>Total casualties requiring hospital treatment</t>
  </si>
  <si>
    <t>Hospital severe</t>
  </si>
  <si>
    <t>Hospital slight</t>
  </si>
  <si>
    <t>First aid</t>
  </si>
  <si>
    <t>Precautionary checks</t>
  </si>
  <si>
    <t>FINANCIAL_YEAR</t>
  </si>
  <si>
    <t>Total fire-related fatalities</t>
  </si>
  <si>
    <t>2 Severity of injury can be defined as:</t>
  </si>
  <si>
    <t>Hospital severe - at least an overnight stay in hospital as an in-patient</t>
  </si>
  <si>
    <t>Hospital slight - attending hospital as an outpatient (not precautionary check)</t>
  </si>
  <si>
    <t>First Aid - First Aid given at scene (by anyone), including after a precautionary check</t>
  </si>
  <si>
    <t>Precautionary checks - a precautionary check (to attend hospital or see a doctor) was recommended (by anyone)</t>
  </si>
  <si>
    <t xml:space="preserve">3 For more detailed technical definitions of non-fatal casualties, see the Fire Statistics Definitions document. </t>
  </si>
  <si>
    <t>4 Using Office for National Statistics mid year population estimates that fall in the relevant financial year.</t>
  </si>
  <si>
    <t>Footnotes</t>
  </si>
  <si>
    <t>Data shown does not include incidents that occurred during national industrial action in November 2002, January 2003 and February 2003.</t>
  </si>
  <si>
    <t>Note on 2002/03:</t>
  </si>
  <si>
    <t>Contact: National.Statistics@firescotland.gov.uk</t>
  </si>
  <si>
    <t>Scotland figures are for calendar years (1990, 1991, 1992, 1993) rather than financial years.</t>
  </si>
  <si>
    <t>2018/19</t>
  </si>
  <si>
    <t>2019/20</t>
  </si>
  <si>
    <t>Fire and rescue incident statistics</t>
  </si>
  <si>
    <t>Email: Firestatistics@homeoffice.gov.uk</t>
  </si>
  <si>
    <t>Contents</t>
  </si>
  <si>
    <t xml:space="preserve">To access data tables, select the table number or tabs. </t>
  </si>
  <si>
    <t>Cover sheet</t>
  </si>
  <si>
    <t>Sheet</t>
  </si>
  <si>
    <t>Title</t>
  </si>
  <si>
    <t>Period covered</t>
  </si>
  <si>
    <t>Yes</t>
  </si>
  <si>
    <t>Data - population</t>
  </si>
  <si>
    <t>Population figures by country</t>
  </si>
  <si>
    <r>
      <t xml:space="preserve">Press enquiries: </t>
    </r>
    <r>
      <rPr>
        <b/>
        <sz val="12"/>
        <color rgb="FF000000"/>
        <rFont val="Arial"/>
        <family val="2"/>
      </rPr>
      <t>0300 123 3535</t>
    </r>
  </si>
  <si>
    <t>end of table</t>
  </si>
  <si>
    <t xml:space="preserve">1 Includes fatalities marked as "fire-related" but excludes fatalities marked as "not fire-related". Those where the role of fire in the fatality was "not known" </t>
  </si>
  <si>
    <t>are included in "fire-related". Fire-related fatalities are those that would not have otherwise occurred had there not been a fire.</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</si>
  <si>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</si>
  <si>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</si>
  <si>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</si>
  <si>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</si>
  <si>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Detail</t>
  </si>
  <si>
    <t>Fatalities and non-fatal casualties by nation and population</t>
  </si>
  <si>
    <t xml:space="preserve">Shows the number of fire-related fatalities and non-fatal casualties for financial years. </t>
  </si>
  <si>
    <t>Provides the raw data for the main data table.</t>
  </si>
  <si>
    <t xml:space="preserve">Shows the mid-year population estimate for each nation from the Office for National Statistics used in the rate calculations in the 'FIRE0501' worksheet. </t>
  </si>
  <si>
    <t>Raw data for fatalities and non-fatal casualties in fires for the main data tables</t>
  </si>
  <si>
    <t>FIRE0501</t>
  </si>
  <si>
    <t>.. denotes data not available.</t>
  </si>
  <si>
    <t>We’re always looking to improve the accessibility of our documents.</t>
  </si>
  <si>
    <t>If you find any problems, or have any feedback, relating to accessibility</t>
  </si>
  <si>
    <t xml:space="preserve"> please email us at firestatistics@homeoffice.gov.uk</t>
  </si>
  <si>
    <t>2020/21</t>
  </si>
  <si>
    <t>Table 0501</t>
  </si>
  <si>
    <t>Population</t>
  </si>
  <si>
    <t>COUNTRY</t>
  </si>
  <si>
    <t>TOTAL_POPULATION</t>
  </si>
  <si>
    <t>VICTIM_TYPE</t>
  </si>
  <si>
    <t>TOTAL_VICTIMS</t>
  </si>
  <si>
    <t>2021/22</t>
  </si>
  <si>
    <t>Data - victims</t>
  </si>
  <si>
    <t>2022/23</t>
  </si>
  <si>
    <t>Accredited Official Statistics?</t>
  </si>
  <si>
    <t>The statistics in this table for England and Wales are Accredited Official Statistics. The Scottish Fire and Rescue Service is working towards achieving UK Statistics Authority accreditation.</t>
  </si>
  <si>
    <t>2023/24</t>
  </si>
  <si>
    <t>6 Figures for Scotland are from the latest statistical release, published by the Scottish Fire and Rescue Service on 31 October 2023. This included data received by 25 September 2023.</t>
  </si>
  <si>
    <t>7 Figures for Wales are from the latest statistical release, published by the Welsh Government on 26 October 2023. This included data received by 22 August 2023.</t>
  </si>
  <si>
    <t>CALENDAR_YEAR</t>
  </si>
  <si>
    <r>
      <t>Please select fatalities</t>
    </r>
    <r>
      <rPr>
        <b/>
        <vertAlign val="superscript"/>
        <sz val="12"/>
        <color theme="1"/>
        <rFont val="Arial"/>
        <family val="2"/>
      </rPr>
      <t>1</t>
    </r>
    <r>
      <rPr>
        <b/>
        <sz val="12"/>
        <color theme="1"/>
        <rFont val="Arial"/>
        <family val="2"/>
      </rPr>
      <t xml:space="preserve"> or non-fatal casualties</t>
    </r>
    <r>
      <rPr>
        <b/>
        <vertAlign val="superscript"/>
        <sz val="12"/>
        <color theme="1"/>
        <rFont val="Arial"/>
        <family val="2"/>
      </rPr>
      <t>2,3</t>
    </r>
    <r>
      <rPr>
        <b/>
        <sz val="12"/>
        <color theme="1"/>
        <rFont val="Arial"/>
        <family val="2"/>
      </rPr>
      <t xml:space="preserve"> from the drop down list in the orange box below:</t>
    </r>
  </si>
  <si>
    <r>
      <t>England</t>
    </r>
    <r>
      <rPr>
        <b/>
        <vertAlign val="superscript"/>
        <sz val="12"/>
        <color theme="1"/>
        <rFont val="Arial"/>
        <family val="2"/>
      </rPr>
      <t>5</t>
    </r>
  </si>
  <si>
    <r>
      <t>Scotland</t>
    </r>
    <r>
      <rPr>
        <b/>
        <vertAlign val="superscript"/>
        <sz val="12"/>
        <color theme="1"/>
        <rFont val="Arial"/>
        <family val="2"/>
      </rPr>
      <t>6</t>
    </r>
  </si>
  <si>
    <r>
      <t>Wales</t>
    </r>
    <r>
      <rPr>
        <b/>
        <vertAlign val="superscript"/>
        <sz val="12"/>
        <color theme="1"/>
        <rFont val="Arial"/>
        <family val="2"/>
      </rPr>
      <t>7</t>
    </r>
  </si>
  <si>
    <r>
      <t>FIRE STATISTICS TABLE 0501: Fatalities</t>
    </r>
    <r>
      <rPr>
        <b/>
        <vertAlign val="superscript"/>
        <sz val="12"/>
        <rFont val="Arial Black"/>
        <family val="2"/>
      </rPr>
      <t>1</t>
    </r>
    <r>
      <rPr>
        <b/>
        <sz val="12"/>
        <rFont val="Arial Black"/>
        <family val="2"/>
      </rPr>
      <t xml:space="preserve"> and non-fatal casualties</t>
    </r>
    <r>
      <rPr>
        <b/>
        <vertAlign val="superscript"/>
        <sz val="12"/>
        <rFont val="Arial Black"/>
        <family val="2"/>
      </rPr>
      <t>2,3</t>
    </r>
    <r>
      <rPr>
        <b/>
        <sz val="12"/>
        <rFont val="Arial Black"/>
        <family val="2"/>
      </rPr>
      <t xml:space="preserve"> by nation and population</t>
    </r>
    <r>
      <rPr>
        <b/>
        <vertAlign val="superscript"/>
        <sz val="12"/>
        <rFont val="Arial Black"/>
        <family val="2"/>
      </rPr>
      <t>4</t>
    </r>
  </si>
  <si>
    <t>2024/25</t>
  </si>
  <si>
    <t>Pubdate</t>
  </si>
  <si>
    <t>Upcoming date</t>
  </si>
  <si>
    <t>Datacut date</t>
  </si>
  <si>
    <t>Responsible statistician</t>
  </si>
  <si>
    <t>year ending month</t>
  </si>
  <si>
    <t xml:space="preserve">year    </t>
  </si>
  <si>
    <t>23 January 2025</t>
  </si>
  <si>
    <t>Source: Home Office Incident Recording System and Office for National Statistics mid year population estimates</t>
  </si>
  <si>
    <t>September</t>
  </si>
  <si>
    <t>Will Bagridge</t>
  </si>
  <si>
    <t xml:space="preserve">financial year </t>
  </si>
  <si>
    <t>1971/72</t>
  </si>
  <si>
    <t>1972/73</t>
  </si>
  <si>
    <t>1973/74</t>
  </si>
  <si>
    <t>1974/75</t>
  </si>
  <si>
    <t>1975/76</t>
  </si>
  <si>
    <t>1976/77</t>
  </si>
  <si>
    <t>1977/78</t>
  </si>
  <si>
    <t>1978/79</t>
  </si>
  <si>
    <t>1979/80</t>
  </si>
  <si>
    <t>1980/81</t>
  </si>
  <si>
    <t>Spring 2025</t>
  </si>
  <si>
    <t>26 November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</si>
</sst>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_);_(* \(#,##0.00\);_(* &quot;-&quot;??_);_(@_)"/>
    <numFmt numFmtId="165" formatCode="_-* #,##0_-;\-* #,##0_-;_-* &quot;-&quot;??_-;_-@_-"/>
  </numFmts>
  <fonts count="38" x14ac:knownFonts="1">
    <font>
      <sz val="11"/>
      <color theme="1"/>
      <name val="Calibri"/>
      <family val="2"/>
      <scheme val="minor"/>
    </font>
    <font>
      <sz val="11"/>
      <color theme="1"/>
      <name val="Calibri"/>
      <family val="2"/>
      <scheme val="minor"/>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sz val="10"/>
      <color theme="1"/>
      <name val="Calibri"/>
      <family val="2"/>
      <scheme val="minor"/>
    </font>
    <font>
      <u/>
      <sz val="11"/>
      <color theme="10"/>
      <name val="Calibri"/>
      <family val="2"/>
      <scheme val="minor"/>
    </font>
    <font>
      <sz val="10"/>
      <color rgb="FF000000"/>
      <name val="Arial"/>
      <family val="2"/>
    </font>
    <font>
      <sz val="12"/>
      <color theme="1"/>
      <name val="Arial"/>
      <family val="2"/>
    </font>
    <font>
      <u/>
      <sz val="8.5"/>
      <color indexed="12"/>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u/>
      <sz val="9"/>
      <color rgb="FF0000FF"/>
      <name val="Arial"/>
      <family val="2"/>
    </font>
    <font>
      <sz val="11"/>
      <color rgb="FF000000"/>
      <name val="Arial"/>
      <family val="2"/>
    </font>
    <font>
      <b/>
      <sz val="11"/>
      <name val="Arial Black"/>
      <family val="2"/>
    </font>
    <font>
      <u/>
      <sz val="10"/>
      <color indexed="12"/>
      <name val="Arial"/>
      <family val="2"/>
    </font>
    <font>
      <u/>
      <sz val="12"/>
      <color rgb="FF0563C1"/>
      <name val="Arial"/>
      <family val="2"/>
    </font>
    <font>
      <sz val="12"/>
      <name val="Arial"/>
      <family val="2"/>
    </font>
    <font>
      <sz val="11"/>
      <color theme="0" tint="-0.249977111117893"/>
      <name val="Calibri"/>
      <family val="2"/>
      <scheme val="minor"/>
    </font>
    <font>
      <b/>
      <sz val="11"/>
      <color theme="0" tint="-0.249977111117893"/>
      <name val="Calibri"/>
      <family val="2"/>
      <scheme val="minor"/>
    </font>
    <font>
      <b/>
      <sz val="12"/>
      <color theme="1"/>
      <name val="Arial"/>
      <family val="2"/>
    </font>
    <font>
      <b/>
      <vertAlign val="superscript"/>
      <sz val="12"/>
      <color theme="1"/>
      <name val="Arial"/>
      <family val="2"/>
    </font>
    <font>
      <sz val="12"/>
      <color indexed="8"/>
      <name val="Arial"/>
      <family val="2"/>
    </font>
    <font>
      <sz val="12"/>
      <color theme="0"/>
      <name val="Arial"/>
      <family val="2"/>
    </font>
    <font>
      <b/>
      <sz val="12"/>
      <name val="Arial"/>
      <family val="2"/>
    </font>
    <font>
      <b/>
      <sz val="12"/>
      <name val="Arial Black"/>
      <family val="2"/>
    </font>
    <font>
      <b/>
      <vertAlign val="superscript"/>
      <sz val="12"/>
      <name val="Arial Black"/>
      <family val="2"/>
    </font>
  </fonts>
  <fills count="8">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C000"/>
        <bgColor indexed="64"/>
      </patternFill>
    </fill>
    <fill>
      <patternFill patternType="solid">
        <fgColor rgb="FFFFFFFF"/>
        <bgColor rgb="FF000000"/>
      </patternFill>
    </fill>
    <fill>
      <patternFill patternType="solid">
        <fgColor rgb="FFFFFFFF"/>
        <bgColor rgb="FFFFFFFF"/>
      </patternFill>
    </fill>
    <fill>
      <patternFill patternType="solid">
        <fgColor theme="0"/>
        <bgColor rgb="FFFFFFFF"/>
      </patternFill>
    </fill>
  </fills>
  <borders count="3">
    <border>
      <left/>
      <right/>
      <top/>
      <bottom/>
      <diagonal/>
    </border>
    <border>
      <left/>
      <right/>
      <top/>
      <bottom style="medium">
        <color rgb="FFFF0000"/>
      </bottom>
      <diagonal/>
    </border>
    <border>
      <left/>
      <right/>
      <top style="medium">
        <color rgb="FFFF0000"/>
      </top>
      <bottom/>
      <diagonal/>
    </border>
  </borders>
  <cellStyleXfs count="32">
    <xf numFmtId="0" fontId="0" fillId="0" borderId="0"/>
    <xf numFmtId="9" fontId="1" fillId="0" borderId="0" applyFont="0" applyFill="0" applyBorder="0" applyAlignment="0" applyProtection="0"/>
    <xf numFmtId="164" fontId="1" fillId="0" borderId="0" applyFont="0" applyFill="0" applyBorder="0" applyAlignment="0" applyProtection="0"/>
    <xf numFmtId="43" fontId="2" fillId="0" borderId="0" applyFont="0" applyFill="0" applyBorder="0" applyAlignment="0" applyProtection="0"/>
    <xf numFmtId="0" fontId="2" fillId="0" borderId="0"/>
    <xf numFmtId="0" fontId="3" fillId="0" borderId="0" applyNumberFormat="0" applyBorder="0" applyProtection="0"/>
    <xf numFmtId="9" fontId="2" fillId="0" borderId="0" applyFont="0" applyFill="0" applyBorder="0" applyAlignment="0" applyProtection="0"/>
    <xf numFmtId="0" fontId="8" fillId="0" borderId="0" applyNumberFormat="0" applyFill="0" applyBorder="0" applyAlignment="0" applyProtection="0"/>
    <xf numFmtId="0" fontId="1" fillId="0" borderId="0"/>
    <xf numFmtId="0" fontId="1" fillId="0" borderId="0"/>
    <xf numFmtId="0" fontId="2" fillId="0" borderId="0"/>
    <xf numFmtId="0" fontId="10" fillId="0" borderId="0"/>
    <xf numFmtId="164" fontId="7" fillId="0" borderId="0" applyFont="0" applyFill="0" applyBorder="0" applyAlignment="0" applyProtection="0"/>
    <xf numFmtId="164" fontId="1" fillId="0" borderId="0" applyFont="0" applyFill="0" applyBorder="0" applyAlignment="0" applyProtection="0"/>
    <xf numFmtId="0" fontId="11" fillId="0" borderId="0" applyNumberFormat="0" applyFill="0" applyBorder="0" applyAlignment="0" applyProtection="0">
      <alignment vertical="top"/>
      <protection locked="0"/>
    </xf>
    <xf numFmtId="0" fontId="1" fillId="0" borderId="0"/>
    <xf numFmtId="0" fontId="12" fillId="0" borderId="0" applyNumberFormat="0" applyBorder="0" applyProtection="0"/>
    <xf numFmtId="0" fontId="9" fillId="0" borderId="0" applyNumberFormat="0" applyBorder="0" applyProtection="0"/>
    <xf numFmtId="0" fontId="3" fillId="0" borderId="0" applyNumberFormat="0" applyFont="0" applyBorder="0" applyProtection="0"/>
    <xf numFmtId="0" fontId="20" fillId="0" borderId="0" applyNumberFormat="0" applyFill="0" applyBorder="0" applyAlignment="0" applyProtection="0"/>
    <xf numFmtId="0" fontId="21" fillId="0" borderId="0" applyNumberFormat="0" applyFill="0" applyBorder="0" applyAlignment="0" applyProtection="0"/>
    <xf numFmtId="0" fontId="9" fillId="0" borderId="0" applyNumberFormat="0" applyBorder="0" applyProtection="0"/>
    <xf numFmtId="0" fontId="3" fillId="0" borderId="0"/>
    <xf numFmtId="0" fontId="3" fillId="0" borderId="0" applyNumberFormat="0" applyFont="0" applyBorder="0" applyProtection="0"/>
    <xf numFmtId="0" fontId="3" fillId="0" borderId="0"/>
    <xf numFmtId="0" fontId="9" fillId="0" borderId="0" applyNumberFormat="0" applyBorder="0" applyProtection="0"/>
    <xf numFmtId="0" fontId="26" fillId="0" borderId="0" applyNumberFormat="0" applyFill="0" applyBorder="0" applyAlignment="0" applyProtection="0">
      <alignment vertical="top"/>
      <protection locked="0"/>
    </xf>
    <xf numFmtId="43" fontId="1"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20">
    <xf numFmtId="0" fontId="0" fillId="0" borderId="0" xfId="0"/>
    <xf numFmtId="0" fontId="4" fillId="3" borderId="0" xfId="0" applyFont="1" applyFill="1" applyAlignment="1">
      <alignment vertical="center"/>
    </xf>
    <xf numFmtId="0" fontId="5" fillId="3" borderId="0" xfId="0" applyFont="1" applyFill="1"/>
    <xf numFmtId="0" fontId="1" fillId="3" borderId="0" xfId="0" applyFont="1" applyFill="1"/>
    <xf numFmtId="0" fontId="1" fillId="3" borderId="0" xfId="0" applyFont="1" applyFill="1" applyBorder="1"/>
    <xf numFmtId="0" fontId="0" fillId="3" borderId="0" xfId="0" applyFill="1"/>
    <xf numFmtId="0" fontId="1" fillId="3" borderId="0" xfId="0" applyFont="1" applyFill="1" applyAlignment="1">
      <alignment vertical="top"/>
    </xf>
    <xf numFmtId="0" fontId="0" fillId="3" borderId="0" xfId="0" applyFont="1" applyFill="1"/>
    <xf numFmtId="0" fontId="6" fillId="3" borderId="0" xfId="0" applyFont="1" applyFill="1"/>
    <xf numFmtId="0" fontId="0" fillId="0" borderId="0" xfId="0" applyAlignment="1">
      <alignment horizontal="right"/>
    </xf>
    <xf numFmtId="0" fontId="9" fillId="6" borderId="0" xfId="16" applyFont="1" applyFill="1" applyAlignment="1"/>
    <xf numFmtId="0" fontId="16" fillId="0" borderId="0" xfId="17" applyFont="1" applyFill="1" applyAlignment="1">
      <alignment vertical="center"/>
    </xf>
    <xf numFmtId="0" fontId="17" fillId="0" borderId="0" xfId="16" applyFont="1" applyFill="1" applyAlignment="1"/>
    <xf numFmtId="0" fontId="12" fillId="6" borderId="0" xfId="16" applyFont="1" applyFill="1" applyAlignment="1"/>
    <xf numFmtId="0" fontId="12" fillId="6" borderId="0" xfId="18" applyFont="1" applyFill="1" applyAlignment="1"/>
    <xf numFmtId="0" fontId="21" fillId="6" borderId="0" xfId="19" applyFont="1" applyFill="1" applyAlignment="1"/>
    <xf numFmtId="0" fontId="22" fillId="6" borderId="0" xfId="21" applyFont="1" applyFill="1" applyAlignment="1"/>
    <xf numFmtId="0" fontId="22" fillId="6" borderId="0" xfId="17" applyFont="1" applyFill="1" applyAlignment="1"/>
    <xf numFmtId="0" fontId="3" fillId="6" borderId="0" xfId="22" applyFill="1"/>
    <xf numFmtId="0" fontId="22" fillId="6" borderId="0" xfId="23" applyFont="1" applyFill="1" applyAlignment="1">
      <alignment horizontal="left" vertical="center" wrapText="1"/>
    </xf>
    <xf numFmtId="1" fontId="22" fillId="6" borderId="0" xfId="23" applyNumberFormat="1" applyFont="1" applyFill="1" applyAlignment="1">
      <alignment horizontal="left" vertical="center"/>
    </xf>
    <xf numFmtId="0" fontId="22" fillId="6" borderId="0" xfId="22" applyFont="1" applyFill="1"/>
    <xf numFmtId="0" fontId="24" fillId="6" borderId="0" xfId="22" applyFont="1" applyFill="1" applyAlignment="1">
      <alignment wrapText="1"/>
    </xf>
    <xf numFmtId="0" fontId="24" fillId="6" borderId="0" xfId="22" applyFont="1" applyFill="1" applyAlignment="1">
      <alignment horizontal="left"/>
    </xf>
    <xf numFmtId="0" fontId="24" fillId="6" borderId="0" xfId="22" applyFont="1" applyFill="1"/>
    <xf numFmtId="0" fontId="22" fillId="6" borderId="0" xfId="24" applyFont="1" applyFill="1"/>
    <xf numFmtId="0" fontId="25" fillId="2" borderId="0" xfId="0" applyFont="1" applyFill="1" applyAlignment="1">
      <alignment vertical="center"/>
    </xf>
    <xf numFmtId="0" fontId="23" fillId="6" borderId="0" xfId="20" applyFont="1" applyFill="1" applyAlignment="1">
      <alignment horizontal="left" vertical="center"/>
    </xf>
    <xf numFmtId="0" fontId="22" fillId="6" borderId="0" xfId="22" applyFont="1" applyFill="1" applyAlignment="1">
      <alignment vertical="center"/>
    </xf>
    <xf numFmtId="0" fontId="27" fillId="6" borderId="0" xfId="26" applyFont="1" applyFill="1" applyAlignment="1" applyProtection="1"/>
    <xf numFmtId="0" fontId="21" fillId="7" borderId="0" xfId="20" applyFill="1" applyAlignment="1"/>
    <xf numFmtId="0" fontId="28" fillId="6" borderId="0" xfId="16" applyFont="1" applyFill="1"/>
    <xf numFmtId="0" fontId="9" fillId="6" borderId="0" xfId="16" applyFont="1" applyFill="1"/>
    <xf numFmtId="0" fontId="29" fillId="0" borderId="0" xfId="0" applyFont="1"/>
    <xf numFmtId="0" fontId="0" fillId="4" borderId="0" xfId="0" applyFill="1"/>
    <xf numFmtId="0" fontId="29" fillId="0" borderId="0" xfId="0" applyFont="1" applyAlignment="1">
      <alignment horizontal="right" vertical="center" wrapText="1"/>
    </xf>
    <xf numFmtId="0" fontId="30" fillId="0" borderId="0" xfId="0" applyFont="1" applyAlignment="1">
      <alignment horizontal="right" vertical="center" wrapText="1"/>
    </xf>
    <xf numFmtId="3" fontId="1" fillId="0" borderId="0" xfId="0" applyNumberFormat="1" applyFont="1" applyAlignment="1">
      <alignment horizontal="right"/>
    </xf>
    <xf numFmtId="3" fontId="29" fillId="0" borderId="0" xfId="0" applyNumberFormat="1" applyFont="1" applyAlignment="1">
      <alignment horizontal="right"/>
    </xf>
    <xf numFmtId="0" fontId="0" fillId="0" borderId="0" xfId="0" applyFill="1"/>
    <xf numFmtId="0" fontId="0" fillId="0" borderId="0" xfId="0" applyFill="1" applyAlignment="1">
      <alignment horizontal="right"/>
    </xf>
    <xf numFmtId="0" fontId="0" fillId="0" borderId="0" xfId="0" applyAlignment="1">
      <alignment horizontal="left"/>
    </xf>
    <xf numFmtId="3" fontId="29" fillId="0" borderId="0" xfId="0" applyNumberFormat="1" applyFont="1" applyFill="1" applyAlignment="1">
      <alignment horizontal="right"/>
    </xf>
    <xf numFmtId="0" fontId="0" fillId="0" borderId="0" xfId="0" applyFont="1" applyFill="1"/>
    <xf numFmtId="0" fontId="18" fillId="3" borderId="0" xfId="7" applyFont="1" applyFill="1" applyAlignment="1"/>
    <xf numFmtId="0" fontId="12" fillId="3" borderId="0" xfId="18" applyFont="1" applyFill="1"/>
    <xf numFmtId="0" fontId="0" fillId="0" borderId="0" xfId="0" applyNumberFormat="1" applyFont="1" applyFill="1"/>
    <xf numFmtId="0" fontId="15" fillId="7" borderId="0" xfId="16" applyFont="1" applyFill="1"/>
    <xf numFmtId="0" fontId="12" fillId="7" borderId="0" xfId="16" applyFill="1"/>
    <xf numFmtId="3" fontId="0" fillId="0" borderId="0" xfId="0" applyNumberFormat="1" applyFont="1" applyAlignment="1">
      <alignment horizontal="right"/>
    </xf>
    <xf numFmtId="0" fontId="10" fillId="3" borderId="0" xfId="0" applyFont="1" applyFill="1"/>
    <xf numFmtId="0" fontId="10" fillId="3" borderId="0" xfId="0" applyFont="1" applyFill="1" applyAlignment="1">
      <alignment vertical="top"/>
    </xf>
    <xf numFmtId="0" fontId="31" fillId="3" borderId="0" xfId="0" applyFont="1" applyFill="1" applyBorder="1" applyAlignment="1"/>
    <xf numFmtId="0" fontId="31" fillId="4" borderId="0" xfId="0" applyFont="1" applyFill="1" applyBorder="1" applyAlignment="1"/>
    <xf numFmtId="0" fontId="10" fillId="3" borderId="0" xfId="0" applyFont="1" applyFill="1" applyBorder="1" applyAlignment="1">
      <alignment horizontal="left" vertical="center" wrapText="1"/>
    </xf>
    <xf numFmtId="0" fontId="31" fillId="3" borderId="0" xfId="0" applyFont="1" applyFill="1" applyBorder="1" applyAlignment="1">
      <alignment horizontal="right" vertical="center" wrapText="1"/>
    </xf>
    <xf numFmtId="0" fontId="10" fillId="3" borderId="2" xfId="0" applyFont="1" applyFill="1" applyBorder="1" applyAlignment="1">
      <alignment horizontal="left" vertical="center" wrapText="1"/>
    </xf>
    <xf numFmtId="3" fontId="10" fillId="3" borderId="2" xfId="0" applyNumberFormat="1" applyFont="1" applyFill="1" applyBorder="1" applyAlignment="1">
      <alignment horizontal="right"/>
    </xf>
    <xf numFmtId="3" fontId="31" fillId="3" borderId="2" xfId="0" applyNumberFormat="1" applyFont="1" applyFill="1" applyBorder="1" applyAlignment="1">
      <alignment horizontal="right"/>
    </xf>
    <xf numFmtId="3" fontId="10" fillId="3" borderId="0" xfId="0" applyNumberFormat="1" applyFont="1" applyFill="1" applyBorder="1" applyAlignment="1">
      <alignment horizontal="right"/>
    </xf>
    <xf numFmtId="3" fontId="31" fillId="3" borderId="0" xfId="0" applyNumberFormat="1" applyFont="1" applyFill="1" applyBorder="1" applyAlignment="1">
      <alignment horizontal="right"/>
    </xf>
    <xf numFmtId="0" fontId="28" fillId="3" borderId="0" xfId="0" applyNumberFormat="1" applyFont="1" applyFill="1" applyBorder="1" applyAlignment="1">
      <alignment horizontal="left"/>
    </xf>
    <xf numFmtId="0" fontId="33" fillId="3" borderId="0" xfId="0" applyNumberFormat="1" applyFont="1" applyFill="1" applyBorder="1" applyAlignment="1">
      <alignment horizontal="left" vertical="top"/>
    </xf>
    <xf numFmtId="0" fontId="10" fillId="3" borderId="0" xfId="0" applyNumberFormat="1" applyFont="1" applyFill="1" applyBorder="1" applyAlignment="1">
      <alignment horizontal="left"/>
    </xf>
    <xf numFmtId="0" fontId="10" fillId="3" borderId="0" xfId="0" applyNumberFormat="1" applyFont="1" applyFill="1" applyBorder="1"/>
    <xf numFmtId="1" fontId="10" fillId="3" borderId="0" xfId="0" applyNumberFormat="1" applyFont="1" applyFill="1"/>
    <xf numFmtId="0" fontId="31" fillId="3" borderId="0" xfId="0" applyFont="1" applyFill="1"/>
    <xf numFmtId="9" fontId="10" fillId="3" borderId="0" xfId="1" applyFont="1" applyFill="1"/>
    <xf numFmtId="9" fontId="31" fillId="3" borderId="0" xfId="1" applyFont="1" applyFill="1"/>
    <xf numFmtId="0" fontId="28" fillId="3" borderId="0" xfId="0" applyFont="1" applyFill="1" applyAlignment="1">
      <alignment vertical="top"/>
    </xf>
    <xf numFmtId="0" fontId="10" fillId="5" borderId="0" xfId="0" applyFont="1" applyFill="1" applyBorder="1"/>
    <xf numFmtId="0" fontId="28" fillId="3" borderId="0" xfId="0" applyFont="1" applyFill="1" applyAlignment="1">
      <alignment horizontal="left" vertical="top" wrapText="1"/>
    </xf>
    <xf numFmtId="0" fontId="18" fillId="3" borderId="0" xfId="7" applyFont="1" applyFill="1" applyAlignment="1">
      <alignment vertical="top"/>
    </xf>
    <xf numFmtId="0" fontId="18" fillId="3" borderId="0" xfId="7" applyFont="1" applyFill="1" applyAlignment="1">
      <alignment vertical="top" wrapText="1"/>
    </xf>
    <xf numFmtId="0" fontId="18" fillId="3" borderId="0" xfId="7" applyFont="1" applyFill="1" applyAlignment="1">
      <alignment wrapText="1"/>
    </xf>
    <xf numFmtId="0" fontId="10" fillId="3" borderId="0" xfId="0" applyFont="1" applyFill="1" applyAlignment="1"/>
    <xf numFmtId="0" fontId="28" fillId="3" borderId="0" xfId="0" applyFont="1" applyFill="1" applyAlignment="1">
      <alignment horizontal="left"/>
    </xf>
    <xf numFmtId="0" fontId="10" fillId="3" borderId="0" xfId="0" applyFont="1" applyFill="1" applyAlignment="1">
      <alignment vertical="top" wrapText="1"/>
    </xf>
    <xf numFmtId="0" fontId="10" fillId="3" borderId="0" xfId="0" applyFont="1" applyFill="1" applyAlignment="1">
      <alignment wrapText="1"/>
    </xf>
    <xf numFmtId="0" fontId="18" fillId="3" borderId="0" xfId="7" applyFont="1" applyFill="1" applyAlignment="1">
      <alignment horizontal="left"/>
    </xf>
    <xf numFmtId="0" fontId="10" fillId="3" borderId="0" xfId="0" applyFont="1" applyFill="1" applyAlignment="1">
      <alignment horizontal="left" wrapText="1"/>
    </xf>
    <xf numFmtId="0" fontId="18" fillId="3" borderId="0" xfId="14" applyFont="1" applyFill="1" applyAlignment="1" applyProtection="1">
      <alignment horizontal="right"/>
    </xf>
    <xf numFmtId="0" fontId="34" fillId="3" borderId="0" xfId="0" applyFont="1" applyFill="1"/>
    <xf numFmtId="0" fontId="31" fillId="3" borderId="1" xfId="0" applyFont="1" applyFill="1" applyBorder="1" applyAlignment="1"/>
    <xf numFmtId="0" fontId="31" fillId="3" borderId="0" xfId="0" applyFont="1" applyFill="1" applyBorder="1" applyAlignment="1">
      <alignment horizontal="left" vertical="center" wrapText="1"/>
    </xf>
    <xf numFmtId="0" fontId="31" fillId="0" borderId="0" xfId="0" applyFont="1" applyAlignment="1">
      <alignment horizontal="right"/>
    </xf>
    <xf numFmtId="0" fontId="31" fillId="0" borderId="0" xfId="0" applyFont="1" applyFill="1" applyBorder="1" applyAlignment="1">
      <alignment horizontal="left"/>
    </xf>
    <xf numFmtId="0" fontId="19" fillId="6" borderId="0" xfId="21" applyFont="1" applyFill="1" applyAlignment="1"/>
    <xf numFmtId="0" fontId="12" fillId="6" borderId="0" xfId="21" applyFont="1" applyFill="1" applyAlignment="1"/>
    <xf numFmtId="0" fontId="12" fillId="6" borderId="0" xfId="21" applyFont="1" applyFill="1" applyAlignment="1">
      <alignment horizontal="left"/>
    </xf>
    <xf numFmtId="0" fontId="12" fillId="7" borderId="0" xfId="21" applyFont="1" applyFill="1" applyAlignment="1"/>
    <xf numFmtId="0" fontId="12" fillId="7" borderId="0" xfId="21" applyFont="1" applyFill="1" applyAlignment="1">
      <alignment horizontal="left"/>
    </xf>
    <xf numFmtId="0" fontId="12" fillId="7" borderId="0" xfId="17" applyFont="1" applyFill="1" applyAlignment="1"/>
    <xf numFmtId="0" fontId="12" fillId="7" borderId="0" xfId="17" applyFont="1" applyFill="1" applyAlignment="1">
      <alignment horizontal="left"/>
    </xf>
    <xf numFmtId="0" fontId="12" fillId="6" borderId="0" xfId="17" applyFont="1" applyFill="1" applyAlignment="1">
      <alignment horizontal="left"/>
    </xf>
    <xf numFmtId="0" fontId="18" fillId="7" borderId="0" xfId="7" applyFont="1" applyFill="1" applyAlignment="1"/>
    <xf numFmtId="0" fontId="19" fillId="7" borderId="0" xfId="21" applyFont="1" applyFill="1" applyAlignment="1">
      <alignment wrapText="1"/>
    </xf>
    <xf numFmtId="0" fontId="35" fillId="6" borderId="0" xfId="21" applyFont="1" applyFill="1" applyAlignment="1">
      <alignment horizontal="left" wrapText="1"/>
    </xf>
    <xf numFmtId="0" fontId="18" fillId="7" borderId="0" xfId="7" applyFont="1" applyFill="1" applyAlignment="1">
      <alignment horizontal="left" vertical="center"/>
    </xf>
    <xf numFmtId="0" fontId="12" fillId="7" borderId="0" xfId="23" applyFont="1" applyFill="1" applyAlignment="1">
      <alignment horizontal="left" vertical="center" wrapText="1"/>
    </xf>
    <xf numFmtId="1" fontId="12" fillId="6" borderId="0" xfId="23" applyNumberFormat="1" applyFont="1" applyFill="1" applyAlignment="1">
      <alignment horizontal="left" vertical="center"/>
    </xf>
    <xf numFmtId="0" fontId="36" fillId="2" borderId="0" xfId="0" applyFont="1" applyFill="1" applyAlignment="1">
      <alignment vertical="center"/>
    </xf>
    <xf numFmtId="0" fontId="28" fillId="3" borderId="0" xfId="0" applyFont="1" applyFill="1"/>
    <xf numFmtId="49" fontId="0" fillId="0" borderId="0" xfId="0" applyNumberFormat="1"/>
    <xf numFmtId="0" fontId="13" fillId="7" borderId="0" xfId="16" applyFont="1" applyFill="1"/>
    <xf numFmtId="0" fontId="14" fillId="7" borderId="0" xfId="25" applyFont="1" applyFill="1" applyAlignment="1">
      <alignment vertical="center"/>
    </xf>
    <xf numFmtId="0" fontId="18" fillId="7" borderId="0" xfId="7" applyFont="1" applyFill="1"/>
    <xf numFmtId="0" fontId="28" fillId="7" borderId="0" xfId="16" applyFont="1" applyFill="1"/>
    <xf numFmtId="0" fontId="19" fillId="7" borderId="0" xfId="17" applyFont="1" applyFill="1"/>
    <xf numFmtId="1" fontId="12" fillId="7" borderId="0" xfId="23" applyNumberFormat="1" applyFont="1" applyFill="1" applyAlignment="1">
      <alignment horizontal="left" vertical="center"/>
    </xf>
    <xf numFmtId="165" fontId="31" fillId="0" borderId="0" xfId="31" applyNumberFormat="1" applyFont="1" applyFill="1" applyBorder="1" applyAlignment="1">
      <alignment horizontal="right"/>
    </xf>
    <xf numFmtId="165" fontId="0" fillId="0" borderId="0" xfId="31" applyNumberFormat="1" applyFont="1" applyAlignment="1">
      <alignment horizontal="right"/>
    </xf>
    <xf numFmtId="165" fontId="31" fillId="0" borderId="0" xfId="31" applyNumberFormat="1" applyFont="1" applyAlignment="1">
      <alignment horizontal="right"/>
    </xf>
    <xf numFmtId="165" fontId="0" fillId="0" borderId="0" xfId="31" applyNumberFormat="1" applyFont="1" applyFill="1"/>
    <xf numFmtId="0" fontId="10" fillId="3" borderId="1" xfId="0" applyNumberFormat="1" applyFont="1" applyFill="1" applyBorder="1"/>
    <xf numFmtId="3" fontId="10" fillId="3" borderId="1" xfId="0" applyNumberFormat="1" applyFont="1" applyFill="1" applyBorder="1" applyAlignment="1">
      <alignment horizontal="right"/>
    </xf>
    <xf numFmtId="3" fontId="31" fillId="3" borderId="1" xfId="0" applyNumberFormat="1" applyFont="1" applyFill="1" applyBorder="1" applyAlignment="1">
      <alignment horizontal="right"/>
    </xf>
    <xf numFmtId="0" fontId="10" fillId="0" borderId="0" xfId="0" applyNumberFormat="1" applyFont="1" applyFill="1"/>
    <xf numFmtId="0" fontId="10" fillId="3" borderId="0" xfId="0" applyNumberFormat="1" applyFont="1" applyFill="1"/>
    <xf numFmtId="0" fontId="10" fillId="3" borderId="1" xfId="0" applyFont="1" applyFill="1" applyBorder="1"/>
  </cellXfs>
  <cellStyles count="32">
    <cellStyle name="Comma" xfId="31" builtinId="3"/>
    <cellStyle name="Comma 2" xfId="2" xr:uid="{00000000-0005-0000-0000-000001000000}"/>
    <cellStyle name="Comma 2 2" xfId="12" xr:uid="{00000000-0005-0000-0000-000002000000}"/>
    <cellStyle name="Comma 2 2 2" xfId="29" xr:uid="{7FEBF194-0F0B-4888-B420-A0DF04A8D941}"/>
    <cellStyle name="Comma 2 3" xfId="27" xr:uid="{5538985F-3725-4766-92C6-FFD20B8F3297}"/>
    <cellStyle name="Comma 3" xfId="3" xr:uid="{00000000-0005-0000-0000-000003000000}"/>
    <cellStyle name="Comma 3 2" xfId="13" xr:uid="{00000000-0005-0000-0000-000004000000}"/>
    <cellStyle name="Comma 3 2 2" xfId="30" xr:uid="{DC03E5B2-F3A7-4C15-9FDB-4F6896EC24A7}"/>
    <cellStyle name="Comma 3 3" xfId="28" xr:uid="{C7B2016C-F84F-457F-A479-7EF6F08EDFE0}"/>
    <cellStyle name="Hyperlink" xfId="7" builtinId="8"/>
    <cellStyle name="Hyperlink 2" xfId="14" xr:uid="{00000000-0005-0000-0000-000006000000}"/>
    <cellStyle name="Hyperlink 2 2" xfId="19" xr:uid="{E86DAA1A-6AD3-4B77-A7CA-E692C830CDE5}"/>
    <cellStyle name="Hyperlink 3" xfId="26" xr:uid="{4F0A13BE-78A2-4754-AC84-E5CAEE94FC91}"/>
    <cellStyle name="Hyperlink 6" xfId="20" xr:uid="{66236E58-F736-4493-BD34-C343C2E94169}"/>
    <cellStyle name="Normal" xfId="0" builtinId="0"/>
    <cellStyle name="Normal 2" xfId="4" xr:uid="{00000000-0005-0000-0000-000008000000}"/>
    <cellStyle name="Normal 2 2" xfId="10" xr:uid="{00000000-0005-0000-0000-000009000000}"/>
    <cellStyle name="Normal 2 2 2" xfId="17" xr:uid="{5A1CFA22-29DC-46CB-88F0-753B6EAB8EBB}"/>
    <cellStyle name="Normal 2 2 2 2" xfId="25" xr:uid="{7E09A2BC-223C-4E1B-9A46-75208047EEFA}"/>
    <cellStyle name="Normal 2 3" xfId="21" xr:uid="{BFEDD3DB-DD67-4481-8962-B0A76B5A28A3}"/>
    <cellStyle name="Normal 2 4" xfId="23" xr:uid="{BE6CB1CC-C034-41DD-9564-3779D4A9513C}"/>
    <cellStyle name="Normal 3" xfId="8" xr:uid="{00000000-0005-0000-0000-00000A000000}"/>
    <cellStyle name="Normal 3 2" xfId="15" xr:uid="{00000000-0005-0000-0000-00000B000000}"/>
    <cellStyle name="Normal 4" xfId="5" xr:uid="{00000000-0005-0000-0000-00000C000000}"/>
    <cellStyle name="Normal 5" xfId="9" xr:uid="{00000000-0005-0000-0000-00000D000000}"/>
    <cellStyle name="Normal 5 2" xfId="22" xr:uid="{7A582126-DA9A-4BB6-B0FF-050831824A9E}"/>
    <cellStyle name="Normal 5 2 2" xfId="24" xr:uid="{2646EA35-B723-4913-95CA-9B46A0BF01D6}"/>
    <cellStyle name="Normal 6" xfId="11" xr:uid="{00000000-0005-0000-0000-00000E000000}"/>
    <cellStyle name="Normal 6 2" xfId="16" xr:uid="{517A0AB3-360D-4C34-9AAA-F6E83A274DAA}"/>
    <cellStyle name="Normal 7 2" xfId="18" xr:uid="{AB3CD7D3-48D3-48C9-8B82-663B2D26F81F}"/>
    <cellStyle name="Percent" xfId="1" builtinId="5"/>
    <cellStyle name="Percent 2" xfId="6" xr:uid="{00000000-0005-0000-0000-00001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34293</xdr:colOff>
      <xdr:row>0</xdr:row>
      <xdr:rowOff>102239</xdr:rowOff>
    </xdr:from>
    <xdr:ext cx="1638303" cy="771442"/>
    <xdr:pic>
      <xdr:nvPicPr>
        <xdr:cNvPr id="2" name="Picture 1" descr="Home Office logo">
          <a:extLst>
            <a:ext uri="{FF2B5EF4-FFF2-40B4-BE49-F238E27FC236}">
              <a16:creationId xmlns:a16="http://schemas.microsoft.com/office/drawing/2014/main" id="{FC7D4305-6315-4CA8-A1C3-381A8FE9642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rcRect/>
        <a:stretch>
          <a:fillRect/>
        </a:stretch>
      </xdr:blipFill>
      <xdr:spPr>
        <a:xfrm>
          <a:off x="34293" y="102239"/>
          <a:ext cx="1638303" cy="771442"/>
        </a:xfrm>
        <a:prstGeom prst="rect">
          <a:avLst/>
        </a:prstGeom>
        <a:noFill/>
        <a:ln cap="flat">
          <a:noFill/>
        </a:ln>
      </xdr:spPr>
    </xdr:pic>
    <xdr:clientData/>
  </xdr:oneCellAnchor>
  <xdr:oneCellAnchor>
    <xdr:from>
      <xdr:col>0</xdr:col>
      <xdr:colOff>3829053</xdr:colOff>
      <xdr:row>0</xdr:row>
      <xdr:rowOff>49525</xdr:rowOff>
    </xdr:from>
    <xdr:ext cx="996311" cy="969648"/>
    <xdr:pic>
      <xdr:nvPicPr>
        <xdr:cNvPr id="3" name="Picture 5" descr="Accredited Official Statistics logo">
          <a:extLst>
            <a:ext uri="{FF2B5EF4-FFF2-40B4-BE49-F238E27FC236}">
              <a16:creationId xmlns:a16="http://schemas.microsoft.com/office/drawing/2014/main" id="{91BC3617-AEA6-4DB8-8BDB-14B8074E5FA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29053" y="495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259261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E759DDD6-8988-4C49-B829-D721C95370B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8974636" y="0"/>
          <a:ext cx="917390" cy="906051"/>
        </a:xfrm>
        <a:prstGeom prst="rect">
          <a:avLst/>
        </a:prstGeom>
        <a:noFill/>
        <a:ln cap="flat">
          <a:noFill/>
        </a:ln>
      </xdr:spPr>
    </xdr:pic>
    <xdr:clientData/>
  </xdr:oneCellAnchor>
  <xdr:oneCellAnchor>
    <xdr:from>
      <xdr:col>3</xdr:col>
      <xdr:colOff>1192798</xdr:colOff>
      <xdr:row>0</xdr:row>
      <xdr:rowOff>171446</xdr:rowOff>
    </xdr:from>
    <xdr:ext cx="1113062" cy="572222"/>
    <xdr:pic>
      <xdr:nvPicPr>
        <xdr:cNvPr id="3" name="Picture 4" descr="Home Office logo">
          <a:extLst>
            <a:ext uri="{FF2B5EF4-FFF2-40B4-BE49-F238E27FC236}">
              <a16:creationId xmlns:a16="http://schemas.microsoft.com/office/drawing/2014/main" id="{356F6455-782B-4193-92F9-AE373AB745C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rcRect/>
        <a:stretch>
          <a:fillRect/>
        </a:stretch>
      </xdr:blipFill>
      <xdr:spPr>
        <a:xfrm>
          <a:off x="9508123" y="171446"/>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stats.inclusion@gov.wales" TargetMode="External"/><Relationship Id="rId13" Type="http://schemas.openxmlformats.org/officeDocument/2006/relationships/hyperlink" Target="https://www.gov.uk/government/collections/fire-statistics-monitor" TargetMode="External"/><Relationship Id="rId3" Type="http://schemas.openxmlformats.org/officeDocument/2006/relationships/hyperlink" Target="mailto:statsinclusion@wales.gsi.gov.uk" TargetMode="External"/><Relationship Id="rId7" Type="http://schemas.openxmlformats.org/officeDocument/2006/relationships/hyperlink" Target="mailto:firestatistics@homeoffice.gov.uk" TargetMode="External"/><Relationship Id="rId12" Type="http://schemas.openxmlformats.org/officeDocument/2006/relationships/hyperlink" Target="https://www.gov.uk/government/publications/fire-statistics-guidance" TargetMode="External"/><Relationship Id="rId2" Type="http://schemas.openxmlformats.org/officeDocument/2006/relationships/hyperlink" Target="mailto:firestatistics@homeoffice.gsi.gov.uk" TargetMode="External"/><Relationship Id="rId16" Type="http://schemas.openxmlformats.org/officeDocument/2006/relationships/printerSettings" Target="../printerSettings/printerSettings7.bin"/><Relationship Id="rId1" Type="http://schemas.openxmlformats.org/officeDocument/2006/relationships/hyperlink" Target="https://www.gov.uk/government/statistical-data-sets/fire-statistics-guidance" TargetMode="External"/><Relationship Id="rId6" Type="http://schemas.openxmlformats.org/officeDocument/2006/relationships/hyperlink" Target="https://www.statisticsauthority.gov.uk/code-of-practice/" TargetMode="External"/><Relationship Id="rId11" Type="http://schemas.openxmlformats.org/officeDocument/2006/relationships/hyperlink" Target="https://gov.wales/fire-and-rescue-incident-statistics" TargetMode="External"/><Relationship Id="rId5" Type="http://schemas.openxmlformats.org/officeDocument/2006/relationships/hyperlink" Target="https://www.gov.uk/government/collections/fire-statistics" TargetMode="External"/><Relationship Id="rId15" Type="http://schemas.openxmlformats.org/officeDocument/2006/relationships/hyperlink" Target="https://code.statisticsauthority.gov.uk/" TargetMode="External"/><Relationship Id="rId10" Type="http://schemas.openxmlformats.org/officeDocument/2006/relationships/hyperlink" Target="https://www.firescotland.gov.uk/about-us/fire-and-rescue-statistics.aspx" TargetMode="External"/><Relationship Id="rId4" Type="http://schemas.openxmlformats.org/officeDocument/2006/relationships/hyperlink" Target="mailto:SFRS.PerformanceDataServices1@firescotland.gov.uk" TargetMode="External"/><Relationship Id="rId9" Type="http://schemas.openxmlformats.org/officeDocument/2006/relationships/hyperlink" Target="mailto:National.Statistics@firescotland.gov.uk" TargetMode="External"/><Relationship Id="rId14" Type="http://schemas.openxmlformats.org/officeDocument/2006/relationships/hyperlink" Target="https://www.firescotland.gov.uk/abou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0A025-A1D2-4827-9576-6960A0C8817C}">
  <dimension ref="A1:K17"/>
  <sheetViews>
    <sheetView tabSelected="1" workbookViewId="0"/>
  </sheetViews>
  <sheetFormatPr defaultRowHeight="12.75" x14ac:dyDescent="0.2"/>
  <cols>
    <col min="1" max="1" width="74" style="10" bestFit="1" customWidth="1"/>
    <col min="2" max="255" width="9.42578125" style="10" customWidth="1"/>
    <col min="256" max="256" width="2.85546875" style="10" customWidth="1"/>
    <col min="257" max="257" width="74" style="10" bestFit="1" customWidth="1"/>
    <col min="258" max="511" width="9.42578125" style="10" customWidth="1"/>
    <col min="512" max="512" width="2.85546875" style="10" customWidth="1"/>
    <col min="513" max="513" width="74" style="10" bestFit="1" customWidth="1"/>
    <col min="514" max="767" width="9.42578125" style="10" customWidth="1"/>
    <col min="768" max="768" width="2.85546875" style="10" customWidth="1"/>
    <col min="769" max="769" width="74" style="10" bestFit="1" customWidth="1"/>
    <col min="770" max="1023" width="9.42578125" style="10" customWidth="1"/>
    <col min="1024" max="1024" width="2.85546875" style="10" customWidth="1"/>
    <col min="1025" max="1025" width="74" style="10" bestFit="1" customWidth="1"/>
    <col min="1026" max="1279" width="9.42578125" style="10" customWidth="1"/>
    <col min="1280" max="1280" width="2.85546875" style="10" customWidth="1"/>
    <col min="1281" max="1281" width="74" style="10" bestFit="1" customWidth="1"/>
    <col min="1282" max="1535" width="9.42578125" style="10" customWidth="1"/>
    <col min="1536" max="1536" width="2.85546875" style="10" customWidth="1"/>
    <col min="1537" max="1537" width="74" style="10" bestFit="1" customWidth="1"/>
    <col min="1538" max="1791" width="9.42578125" style="10" customWidth="1"/>
    <col min="1792" max="1792" width="2.85546875" style="10" customWidth="1"/>
    <col min="1793" max="1793" width="74" style="10" bestFit="1" customWidth="1"/>
    <col min="1794" max="2047" width="9.42578125" style="10" customWidth="1"/>
    <col min="2048" max="2048" width="2.85546875" style="10" customWidth="1"/>
    <col min="2049" max="2049" width="74" style="10" bestFit="1" customWidth="1"/>
    <col min="2050" max="2303" width="9.42578125" style="10" customWidth="1"/>
    <col min="2304" max="2304" width="2.85546875" style="10" customWidth="1"/>
    <col min="2305" max="2305" width="74" style="10" bestFit="1" customWidth="1"/>
    <col min="2306" max="2559" width="9.42578125" style="10" customWidth="1"/>
    <col min="2560" max="2560" width="2.85546875" style="10" customWidth="1"/>
    <col min="2561" max="2561" width="74" style="10" bestFit="1" customWidth="1"/>
    <col min="2562" max="2815" width="9.42578125" style="10" customWidth="1"/>
    <col min="2816" max="2816" width="2.85546875" style="10" customWidth="1"/>
    <col min="2817" max="2817" width="74" style="10" bestFit="1" customWidth="1"/>
    <col min="2818" max="3071" width="9.42578125" style="10" customWidth="1"/>
    <col min="3072" max="3072" width="2.85546875" style="10" customWidth="1"/>
    <col min="3073" max="3073" width="74" style="10" bestFit="1" customWidth="1"/>
    <col min="3074" max="3327" width="9.42578125" style="10" customWidth="1"/>
    <col min="3328" max="3328" width="2.85546875" style="10" customWidth="1"/>
    <col min="3329" max="3329" width="74" style="10" bestFit="1" customWidth="1"/>
    <col min="3330" max="3583" width="9.42578125" style="10" customWidth="1"/>
    <col min="3584" max="3584" width="2.85546875" style="10" customWidth="1"/>
    <col min="3585" max="3585" width="74" style="10" bestFit="1" customWidth="1"/>
    <col min="3586" max="3839" width="9.42578125" style="10" customWidth="1"/>
    <col min="3840" max="3840" width="2.85546875" style="10" customWidth="1"/>
    <col min="3841" max="3841" width="74" style="10" bestFit="1" customWidth="1"/>
    <col min="3842" max="4095" width="9.42578125" style="10" customWidth="1"/>
    <col min="4096" max="4096" width="2.85546875" style="10" customWidth="1"/>
    <col min="4097" max="4097" width="74" style="10" bestFit="1" customWidth="1"/>
    <col min="4098" max="4351" width="9.42578125" style="10" customWidth="1"/>
    <col min="4352" max="4352" width="2.85546875" style="10" customWidth="1"/>
    <col min="4353" max="4353" width="74" style="10" bestFit="1" customWidth="1"/>
    <col min="4354" max="4607" width="9.42578125" style="10" customWidth="1"/>
    <col min="4608" max="4608" width="2.85546875" style="10" customWidth="1"/>
    <col min="4609" max="4609" width="74" style="10" bestFit="1" customWidth="1"/>
    <col min="4610" max="4863" width="9.42578125" style="10" customWidth="1"/>
    <col min="4864" max="4864" width="2.85546875" style="10" customWidth="1"/>
    <col min="4865" max="4865" width="74" style="10" bestFit="1" customWidth="1"/>
    <col min="4866" max="5119" width="9.42578125" style="10" customWidth="1"/>
    <col min="5120" max="5120" width="2.85546875" style="10" customWidth="1"/>
    <col min="5121" max="5121" width="74" style="10" bestFit="1" customWidth="1"/>
    <col min="5122" max="5375" width="9.42578125" style="10" customWidth="1"/>
    <col min="5376" max="5376" width="2.85546875" style="10" customWidth="1"/>
    <col min="5377" max="5377" width="74" style="10" bestFit="1" customWidth="1"/>
    <col min="5378" max="5631" width="9.42578125" style="10" customWidth="1"/>
    <col min="5632" max="5632" width="2.85546875" style="10" customWidth="1"/>
    <col min="5633" max="5633" width="74" style="10" bestFit="1" customWidth="1"/>
    <col min="5634" max="5887" width="9.42578125" style="10" customWidth="1"/>
    <col min="5888" max="5888" width="2.85546875" style="10" customWidth="1"/>
    <col min="5889" max="5889" width="74" style="10" bestFit="1" customWidth="1"/>
    <col min="5890" max="6143" width="9.42578125" style="10" customWidth="1"/>
    <col min="6144" max="6144" width="2.85546875" style="10" customWidth="1"/>
    <col min="6145" max="6145" width="74" style="10" bestFit="1" customWidth="1"/>
    <col min="6146" max="6399" width="9.42578125" style="10" customWidth="1"/>
    <col min="6400" max="6400" width="2.85546875" style="10" customWidth="1"/>
    <col min="6401" max="6401" width="74" style="10" bestFit="1" customWidth="1"/>
    <col min="6402" max="6655" width="9.42578125" style="10" customWidth="1"/>
    <col min="6656" max="6656" width="2.85546875" style="10" customWidth="1"/>
    <col min="6657" max="6657" width="74" style="10" bestFit="1" customWidth="1"/>
    <col min="6658" max="6911" width="9.42578125" style="10" customWidth="1"/>
    <col min="6912" max="6912" width="2.85546875" style="10" customWidth="1"/>
    <col min="6913" max="6913" width="74" style="10" bestFit="1" customWidth="1"/>
    <col min="6914" max="7167" width="9.42578125" style="10" customWidth="1"/>
    <col min="7168" max="7168" width="2.85546875" style="10" customWidth="1"/>
    <col min="7169" max="7169" width="74" style="10" bestFit="1" customWidth="1"/>
    <col min="7170" max="7423" width="9.42578125" style="10" customWidth="1"/>
    <col min="7424" max="7424" width="2.85546875" style="10" customWidth="1"/>
    <col min="7425" max="7425" width="74" style="10" bestFit="1" customWidth="1"/>
    <col min="7426" max="7679" width="9.42578125" style="10" customWidth="1"/>
    <col min="7680" max="7680" width="2.85546875" style="10" customWidth="1"/>
    <col min="7681" max="7681" width="74" style="10" bestFit="1" customWidth="1"/>
    <col min="7682" max="7935" width="9.42578125" style="10" customWidth="1"/>
    <col min="7936" max="7936" width="2.85546875" style="10" customWidth="1"/>
    <col min="7937" max="7937" width="74" style="10" bestFit="1" customWidth="1"/>
    <col min="7938" max="8191" width="9.42578125" style="10" customWidth="1"/>
    <col min="8192" max="8192" width="2.85546875" style="10" customWidth="1"/>
    <col min="8193" max="8193" width="74" style="10" bestFit="1" customWidth="1"/>
    <col min="8194" max="8447" width="9.42578125" style="10" customWidth="1"/>
    <col min="8448" max="8448" width="2.85546875" style="10" customWidth="1"/>
    <col min="8449" max="8449" width="74" style="10" bestFit="1" customWidth="1"/>
    <col min="8450" max="8703" width="9.42578125" style="10" customWidth="1"/>
    <col min="8704" max="8704" width="2.85546875" style="10" customWidth="1"/>
    <col min="8705" max="8705" width="74" style="10" bestFit="1" customWidth="1"/>
    <col min="8706" max="8959" width="9.42578125" style="10" customWidth="1"/>
    <col min="8960" max="8960" width="2.85546875" style="10" customWidth="1"/>
    <col min="8961" max="8961" width="74" style="10" bestFit="1" customWidth="1"/>
    <col min="8962" max="9215" width="9.42578125" style="10" customWidth="1"/>
    <col min="9216" max="9216" width="2.85546875" style="10" customWidth="1"/>
    <col min="9217" max="9217" width="74" style="10" bestFit="1" customWidth="1"/>
    <col min="9218" max="9471" width="9.42578125" style="10" customWidth="1"/>
    <col min="9472" max="9472" width="2.85546875" style="10" customWidth="1"/>
    <col min="9473" max="9473" width="74" style="10" bestFit="1" customWidth="1"/>
    <col min="9474" max="9727" width="9.42578125" style="10" customWidth="1"/>
    <col min="9728" max="9728" width="2.85546875" style="10" customWidth="1"/>
    <col min="9729" max="9729" width="74" style="10" bestFit="1" customWidth="1"/>
    <col min="9730" max="9983" width="9.42578125" style="10" customWidth="1"/>
    <col min="9984" max="9984" width="2.85546875" style="10" customWidth="1"/>
    <col min="9985" max="9985" width="74" style="10" bestFit="1" customWidth="1"/>
    <col min="9986" max="10239" width="9.42578125" style="10" customWidth="1"/>
    <col min="10240" max="10240" width="2.85546875" style="10" customWidth="1"/>
    <col min="10241" max="10241" width="74" style="10" bestFit="1" customWidth="1"/>
    <col min="10242" max="10495" width="9.42578125" style="10" customWidth="1"/>
    <col min="10496" max="10496" width="2.85546875" style="10" customWidth="1"/>
    <col min="10497" max="10497" width="74" style="10" bestFit="1" customWidth="1"/>
    <col min="10498" max="10751" width="9.42578125" style="10" customWidth="1"/>
    <col min="10752" max="10752" width="2.85546875" style="10" customWidth="1"/>
    <col min="10753" max="10753" width="74" style="10" bestFit="1" customWidth="1"/>
    <col min="10754" max="11007" width="9.42578125" style="10" customWidth="1"/>
    <col min="11008" max="11008" width="2.85546875" style="10" customWidth="1"/>
    <col min="11009" max="11009" width="74" style="10" bestFit="1" customWidth="1"/>
    <col min="11010" max="11263" width="9.42578125" style="10" customWidth="1"/>
    <col min="11264" max="11264" width="2.85546875" style="10" customWidth="1"/>
    <col min="11265" max="11265" width="74" style="10" bestFit="1" customWidth="1"/>
    <col min="11266" max="11519" width="9.42578125" style="10" customWidth="1"/>
    <col min="11520" max="11520" width="2.85546875" style="10" customWidth="1"/>
    <col min="11521" max="11521" width="74" style="10" bestFit="1" customWidth="1"/>
    <col min="11522" max="11775" width="9.42578125" style="10" customWidth="1"/>
    <col min="11776" max="11776" width="2.85546875" style="10" customWidth="1"/>
    <col min="11777" max="11777" width="74" style="10" bestFit="1" customWidth="1"/>
    <col min="11778" max="12031" width="9.42578125" style="10" customWidth="1"/>
    <col min="12032" max="12032" width="2.85546875" style="10" customWidth="1"/>
    <col min="12033" max="12033" width="74" style="10" bestFit="1" customWidth="1"/>
    <col min="12034" max="12287" width="9.42578125" style="10" customWidth="1"/>
    <col min="12288" max="12288" width="2.85546875" style="10" customWidth="1"/>
    <col min="12289" max="12289" width="74" style="10" bestFit="1" customWidth="1"/>
    <col min="12290" max="12543" width="9.42578125" style="10" customWidth="1"/>
    <col min="12544" max="12544" width="2.85546875" style="10" customWidth="1"/>
    <col min="12545" max="12545" width="74" style="10" bestFit="1" customWidth="1"/>
    <col min="12546" max="12799" width="9.42578125" style="10" customWidth="1"/>
    <col min="12800" max="12800" width="2.85546875" style="10" customWidth="1"/>
    <col min="12801" max="12801" width="74" style="10" bestFit="1" customWidth="1"/>
    <col min="12802" max="13055" width="9.42578125" style="10" customWidth="1"/>
    <col min="13056" max="13056" width="2.85546875" style="10" customWidth="1"/>
    <col min="13057" max="13057" width="74" style="10" bestFit="1" customWidth="1"/>
    <col min="13058" max="13311" width="9.42578125" style="10" customWidth="1"/>
    <col min="13312" max="13312" width="2.85546875" style="10" customWidth="1"/>
    <col min="13313" max="13313" width="74" style="10" bestFit="1" customWidth="1"/>
    <col min="13314" max="13567" width="9.42578125" style="10" customWidth="1"/>
    <col min="13568" max="13568" width="2.85546875" style="10" customWidth="1"/>
    <col min="13569" max="13569" width="74" style="10" bestFit="1" customWidth="1"/>
    <col min="13570" max="13823" width="9.42578125" style="10" customWidth="1"/>
    <col min="13824" max="13824" width="2.85546875" style="10" customWidth="1"/>
    <col min="13825" max="13825" width="74" style="10" bestFit="1" customWidth="1"/>
    <col min="13826" max="14079" width="9.42578125" style="10" customWidth="1"/>
    <col min="14080" max="14080" width="2.85546875" style="10" customWidth="1"/>
    <col min="14081" max="14081" width="74" style="10" bestFit="1" customWidth="1"/>
    <col min="14082" max="14335" width="9.42578125" style="10" customWidth="1"/>
    <col min="14336" max="14336" width="2.85546875" style="10" customWidth="1"/>
    <col min="14337" max="14337" width="74" style="10" bestFit="1" customWidth="1"/>
    <col min="14338" max="14591" width="9.42578125" style="10" customWidth="1"/>
    <col min="14592" max="14592" width="2.85546875" style="10" customWidth="1"/>
    <col min="14593" max="14593" width="74" style="10" bestFit="1" customWidth="1"/>
    <col min="14594" max="14847" width="9.42578125" style="10" customWidth="1"/>
    <col min="14848" max="14848" width="2.85546875" style="10" customWidth="1"/>
    <col min="14849" max="14849" width="74" style="10" bestFit="1" customWidth="1"/>
    <col min="14850" max="15103" width="9.42578125" style="10" customWidth="1"/>
    <col min="15104" max="15104" width="2.85546875" style="10" customWidth="1"/>
    <col min="15105" max="15105" width="74" style="10" bestFit="1" customWidth="1"/>
    <col min="15106" max="15359" width="9.42578125" style="10" customWidth="1"/>
    <col min="15360" max="15360" width="2.85546875" style="10" customWidth="1"/>
    <col min="15361" max="15361" width="74" style="10" bestFit="1" customWidth="1"/>
    <col min="15362" max="15615" width="9.42578125" style="10" customWidth="1"/>
    <col min="15616" max="15616" width="2.85546875" style="10" customWidth="1"/>
    <col min="15617" max="15617" width="74" style="10" bestFit="1" customWidth="1"/>
    <col min="15618" max="15871" width="9.42578125" style="10" customWidth="1"/>
    <col min="15872" max="15872" width="2.85546875" style="10" customWidth="1"/>
    <col min="15873" max="15873" width="74" style="10" bestFit="1" customWidth="1"/>
    <col min="15874" max="16127" width="9.42578125" style="10" customWidth="1"/>
    <col min="16128" max="16128" width="2.85546875" style="10" customWidth="1"/>
    <col min="16129" max="16129" width="74" style="10" bestFit="1" customWidth="1"/>
    <col min="16130" max="16384" width="9.42578125" style="10" customWidth="1"/>
  </cols>
  <sheetData>
    <row r="1" spans="1:11" ht="84" customHeight="1" x14ac:dyDescent="0.2"/>
    <row r="2" spans="1:11" ht="27" x14ac:dyDescent="0.35">
      <c r="A2" s="104" t="s">
        <v>71</v>
      </c>
    </row>
    <row r="3" spans="1:11" ht="23.25" x14ac:dyDescent="0.2">
      <c r="A3" s="105" t="str">
        <f>_xlfn.CONCAT("England, year ending ",config!B5," ",config!B6,": data tables")</f>
        <v>England, year ending September 2024: data tables</v>
      </c>
    </row>
    <row r="4" spans="1:11" ht="45" customHeight="1" x14ac:dyDescent="0.25">
      <c r="A4" s="47" t="s">
        <v>102</v>
      </c>
      <c r="C4" s="11"/>
      <c r="K4" s="12"/>
    </row>
    <row r="5" spans="1:11" ht="32.25" customHeight="1" x14ac:dyDescent="0.2">
      <c r="A5" s="48" t="str">
        <f>_xlfn.CONCAT("Responsible Statistician: ",config!B4)</f>
        <v>Responsible Statistician: Will Bagridge</v>
      </c>
      <c r="B5" s="13"/>
    </row>
    <row r="6" spans="1:11" ht="15" x14ac:dyDescent="0.2">
      <c r="A6" s="44" t="s">
        <v>72</v>
      </c>
      <c r="B6" s="13"/>
    </row>
    <row r="7" spans="1:11" ht="15.75" x14ac:dyDescent="0.25">
      <c r="A7" s="45" t="s">
        <v>82</v>
      </c>
      <c r="B7" s="15"/>
    </row>
    <row r="8" spans="1:11" ht="28.5" customHeight="1" x14ac:dyDescent="0.2">
      <c r="A8" s="106" t="str">
        <f>_xlfn.CONCAT("Published: ",config!B1)</f>
        <v>Published: 23 January 2025</v>
      </c>
      <c r="B8" s="14"/>
    </row>
    <row r="9" spans="1:11" ht="15" x14ac:dyDescent="0.2">
      <c r="A9" s="106" t="str">
        <f>_xlfn.CONCAT("Next update: ",config!B2)</f>
        <v>Next update: Spring 2025</v>
      </c>
      <c r="B9" s="14"/>
    </row>
    <row r="10" spans="1:11" ht="30" customHeight="1" x14ac:dyDescent="0.2">
      <c r="A10" s="48" t="str">
        <f>_xlfn.CONCAT("Crown copyright © ",2025)</f>
        <v>Crown copyright © 2025</v>
      </c>
    </row>
    <row r="11" spans="1:11" ht="15" x14ac:dyDescent="0.2">
      <c r="A11" s="30" t="s">
        <v>73</v>
      </c>
    </row>
    <row r="12" spans="1:11" ht="27" customHeight="1" x14ac:dyDescent="0.2">
      <c r="A12" s="107" t="s">
        <v>98</v>
      </c>
    </row>
    <row r="13" spans="1:11" ht="15" x14ac:dyDescent="0.2">
      <c r="A13" s="31" t="s">
        <v>99</v>
      </c>
    </row>
    <row r="14" spans="1:11" ht="15" x14ac:dyDescent="0.2">
      <c r="A14" s="29" t="s">
        <v>100</v>
      </c>
    </row>
    <row r="15" spans="1:11" x14ac:dyDescent="0.2">
      <c r="A15" s="32"/>
    </row>
    <row r="16" spans="1:11" x14ac:dyDescent="0.2">
      <c r="A16" s="32"/>
    </row>
    <row r="17" spans="1:1" x14ac:dyDescent="0.2">
      <c r="A17" s="32"/>
    </row>
  </sheetData>
  <hyperlinks>
    <hyperlink ref="A14" r:id="rId1" display="If you find any problems, or have any feedback, relating to accessibility please email us at firestatistics@homeoffice.gov.uk" xr:uid="{736A7A61-1CAB-4C75-AC10-F8DF7F679259}"/>
    <hyperlink ref="A11" location="Contents!A1" display="Contents" xr:uid="{018655A5-0ABA-4D25-A4EF-FDF4358097EB}"/>
    <hyperlink ref="A6" r:id="rId2" xr:uid="{7D2F987D-E784-4FD8-A3E1-60D8D8B3F11E}"/>
    <hyperlink ref="A9" r:id="rId3" display="Next update: 24 October 2024" xr:uid="{445FE69D-F6C4-4781-ABA2-AF7B4C7997C8}"/>
    <hyperlink ref="A8" r:id="rId4" display="Published: 12 August 2021" xr:uid="{1637D55C-9AC9-443F-8445-3943F70B2A46}"/>
  </hyperlinks>
  <pageMargins left="0.70000000000000007" right="0.70000000000000007" top="0.75" bottom="0.75" header="0.30000000000000004" footer="0.30000000000000004"/>
  <pageSetup paperSize="9" fitToWidth="0" fitToHeight="0"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CE173-F8A5-4C46-A962-D35A9588B1A3}">
  <sheetPr>
    <tabColor rgb="FFFF0000"/>
  </sheetPr>
  <dimension ref="A1:B7"/>
  <sheetViews>
    <sheetView workbookViewId="0"/>
  </sheetViews>
  <sheetFormatPr defaultRowHeight="15" x14ac:dyDescent="0.25"/>
  <cols>
    <col min="1" max="1" width="21.28515625" bestFit="1" customWidth="1"/>
    <col min="2" max="2" width="14.5703125" bestFit="1" customWidth="1"/>
  </cols>
  <sheetData>
    <row r="1" spans="1:2" x14ac:dyDescent="0.25">
      <c r="A1" t="s">
        <v>123</v>
      </c>
      <c r="B1" s="103" t="s">
        <v>129</v>
      </c>
    </row>
    <row r="2" spans="1:2" x14ac:dyDescent="0.25">
      <c r="A2" t="s">
        <v>124</v>
      </c>
      <c r="B2" s="103" t="s">
        <v>144</v>
      </c>
    </row>
    <row r="3" spans="1:2" x14ac:dyDescent="0.25">
      <c r="A3" t="s">
        <v>125</v>
      </c>
      <c r="B3" s="103" t="s">
        <v>145</v>
      </c>
    </row>
    <row r="4" spans="1:2" x14ac:dyDescent="0.25">
      <c r="A4" t="s">
        <v>126</v>
      </c>
      <c r="B4" s="103" t="s">
        <v>132</v>
      </c>
    </row>
    <row r="5" spans="1:2" x14ac:dyDescent="0.25">
      <c r="A5" t="s">
        <v>127</v>
      </c>
      <c r="B5" s="103" t="s">
        <v>131</v>
      </c>
    </row>
    <row r="6" spans="1:2" x14ac:dyDescent="0.25">
      <c r="A6" t="s">
        <v>128</v>
      </c>
      <c r="B6">
        <v>2024</v>
      </c>
    </row>
    <row r="7" spans="1:2" x14ac:dyDescent="0.25">
      <c r="A7" t="s">
        <v>133</v>
      </c>
      <c r="B7" s="103" t="s">
        <v>113</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47F43-23F8-4574-9352-CC8F512EE1D1}">
  <dimension ref="A1:E28"/>
  <sheetViews>
    <sheetView workbookViewId="0"/>
  </sheetViews>
  <sheetFormatPr defaultColWidth="9.42578125" defaultRowHeight="14.25" x14ac:dyDescent="0.2"/>
  <cols>
    <col min="1" max="1" width="17.5703125" style="24" customWidth="1"/>
    <col min="2" max="2" width="68" style="22" customWidth="1"/>
    <col min="3" max="3" width="39.140625" style="22" customWidth="1"/>
    <col min="4" max="4" width="20.140625" style="24" bestFit="1" customWidth="1"/>
    <col min="5" max="5" width="32.28515625" style="24" bestFit="1" customWidth="1"/>
    <col min="6" max="6" width="9.42578125" style="24" customWidth="1"/>
    <col min="7" max="16384" width="9.42578125" style="24"/>
  </cols>
  <sheetData>
    <row r="1" spans="1:5" s="16" customFormat="1" ht="15.6" customHeight="1" x14ac:dyDescent="0.25">
      <c r="A1" s="87" t="s">
        <v>71</v>
      </c>
      <c r="B1" s="88"/>
      <c r="C1" s="88"/>
      <c r="D1" s="89"/>
      <c r="E1" s="89"/>
    </row>
    <row r="2" spans="1:5" s="16" customFormat="1" ht="21.6" customHeight="1" x14ac:dyDescent="0.25">
      <c r="A2" s="108" t="str">
        <f>_xlfn.CONCAT("Publication Date: ",config!B1)</f>
        <v>Publication Date: 23 January 2025</v>
      </c>
      <c r="B2" s="90"/>
      <c r="C2" s="90"/>
      <c r="D2" s="91"/>
      <c r="E2" s="89"/>
    </row>
    <row r="3" spans="1:5" s="17" customFormat="1" ht="18" customHeight="1" x14ac:dyDescent="0.2">
      <c r="A3" s="92" t="s">
        <v>74</v>
      </c>
      <c r="B3" s="92"/>
      <c r="C3" s="92"/>
      <c r="D3" s="93"/>
      <c r="E3" s="94"/>
    </row>
    <row r="4" spans="1:5" s="17" customFormat="1" ht="15.75" customHeight="1" x14ac:dyDescent="0.2">
      <c r="A4" s="95" t="s">
        <v>75</v>
      </c>
      <c r="B4" s="92"/>
      <c r="C4" s="92"/>
      <c r="D4" s="93"/>
      <c r="E4" s="94"/>
    </row>
    <row r="5" spans="1:5" s="18" customFormat="1" ht="36" customHeight="1" x14ac:dyDescent="0.25">
      <c r="A5" s="96" t="s">
        <v>76</v>
      </c>
      <c r="B5" s="96" t="s">
        <v>77</v>
      </c>
      <c r="C5" s="96" t="s">
        <v>90</v>
      </c>
      <c r="D5" s="96" t="s">
        <v>78</v>
      </c>
      <c r="E5" s="97" t="s">
        <v>111</v>
      </c>
    </row>
    <row r="6" spans="1:5" s="25" customFormat="1" ht="30" x14ac:dyDescent="0.2">
      <c r="A6" s="98" t="s">
        <v>109</v>
      </c>
      <c r="B6" s="99" t="s">
        <v>95</v>
      </c>
      <c r="C6" s="99" t="s">
        <v>93</v>
      </c>
      <c r="D6" s="109" t="str">
        <f>_xlfn.CONCAT("1981/82 to ", config!$B$7)</f>
        <v>1981/82 to 2023/24</v>
      </c>
      <c r="E6" s="100" t="s">
        <v>79</v>
      </c>
    </row>
    <row r="7" spans="1:5" s="21" customFormat="1" ht="75" x14ac:dyDescent="0.2">
      <c r="A7" s="98" t="s">
        <v>80</v>
      </c>
      <c r="B7" s="99" t="s">
        <v>81</v>
      </c>
      <c r="C7" s="99" t="s">
        <v>94</v>
      </c>
      <c r="D7" s="109" t="str">
        <f>_xlfn.CONCAT("1981/82 to ", config!$B$7)</f>
        <v>1981/82 to 2023/24</v>
      </c>
      <c r="E7" s="100" t="s">
        <v>79</v>
      </c>
    </row>
    <row r="8" spans="1:5" s="21" customFormat="1" ht="45" x14ac:dyDescent="0.2">
      <c r="A8" s="98" t="s">
        <v>96</v>
      </c>
      <c r="B8" s="99" t="s">
        <v>91</v>
      </c>
      <c r="C8" s="99" t="s">
        <v>92</v>
      </c>
      <c r="D8" s="109" t="str">
        <f>_xlfn.CONCAT("1981/82 to ", config!$B$7)</f>
        <v>1981/82 to 2023/24</v>
      </c>
      <c r="E8" s="100" t="s">
        <v>79</v>
      </c>
    </row>
    <row r="9" spans="1:5" s="21" customFormat="1" ht="12" customHeight="1" x14ac:dyDescent="0.2">
      <c r="A9" s="27"/>
      <c r="B9" s="19"/>
      <c r="C9" s="19"/>
      <c r="D9" s="20"/>
      <c r="E9" s="20"/>
    </row>
    <row r="10" spans="1:5" s="18" customFormat="1" ht="15" x14ac:dyDescent="0.25">
      <c r="A10" s="28"/>
      <c r="B10" s="22"/>
      <c r="C10" s="22"/>
      <c r="D10" s="23"/>
      <c r="E10" s="24"/>
    </row>
    <row r="11" spans="1:5" s="18" customFormat="1" ht="15" x14ac:dyDescent="0.25">
      <c r="A11" s="24"/>
      <c r="B11" s="22"/>
      <c r="C11" s="22"/>
      <c r="D11" s="23"/>
      <c r="E11" s="24"/>
    </row>
    <row r="12" spans="1:5" s="18" customFormat="1" ht="15" x14ac:dyDescent="0.25">
      <c r="A12" s="24"/>
      <c r="B12" s="22"/>
      <c r="C12" s="22"/>
      <c r="D12" s="23"/>
      <c r="E12" s="24"/>
    </row>
    <row r="13" spans="1:5" s="18" customFormat="1" ht="15" x14ac:dyDescent="0.25">
      <c r="A13" s="24"/>
      <c r="B13" s="22"/>
      <c r="C13" s="22"/>
      <c r="D13" s="23"/>
      <c r="E13" s="24"/>
    </row>
    <row r="14" spans="1:5" s="18" customFormat="1" ht="15" x14ac:dyDescent="0.25">
      <c r="A14" s="24"/>
      <c r="B14" s="22"/>
      <c r="C14" s="22"/>
      <c r="D14" s="23"/>
      <c r="E14" s="24"/>
    </row>
    <row r="15" spans="1:5" s="18" customFormat="1" ht="15" x14ac:dyDescent="0.25">
      <c r="A15" s="24"/>
      <c r="B15" s="22"/>
      <c r="C15" s="22"/>
      <c r="D15" s="23"/>
      <c r="E15" s="24"/>
    </row>
    <row r="16" spans="1:5" s="18" customFormat="1" ht="15" x14ac:dyDescent="0.25">
      <c r="A16" s="24"/>
      <c r="B16" s="22"/>
      <c r="C16" s="22"/>
      <c r="D16" s="23"/>
      <c r="E16" s="24"/>
    </row>
    <row r="17" spans="1:5" s="18" customFormat="1" ht="15" x14ac:dyDescent="0.25">
      <c r="A17" s="24"/>
      <c r="B17" s="22"/>
      <c r="C17" s="22"/>
      <c r="D17" s="23"/>
      <c r="E17" s="24"/>
    </row>
    <row r="18" spans="1:5" s="18" customFormat="1" ht="15" x14ac:dyDescent="0.25">
      <c r="A18" s="24"/>
      <c r="B18" s="22"/>
      <c r="C18" s="22"/>
      <c r="D18" s="23"/>
      <c r="E18" s="24"/>
    </row>
    <row r="19" spans="1:5" s="18" customFormat="1" ht="15" x14ac:dyDescent="0.25">
      <c r="A19" s="24"/>
      <c r="B19" s="22"/>
      <c r="C19" s="22"/>
      <c r="D19" s="23"/>
      <c r="E19" s="24"/>
    </row>
    <row r="20" spans="1:5" s="18" customFormat="1" ht="15" x14ac:dyDescent="0.25">
      <c r="A20" s="24"/>
      <c r="B20" s="22"/>
      <c r="C20" s="22"/>
      <c r="D20" s="23"/>
      <c r="E20" s="24"/>
    </row>
    <row r="21" spans="1:5" s="18" customFormat="1" ht="15" x14ac:dyDescent="0.25">
      <c r="A21" s="24"/>
      <c r="B21" s="22"/>
      <c r="C21" s="22"/>
      <c r="D21" s="23"/>
      <c r="E21" s="24"/>
    </row>
    <row r="22" spans="1:5" s="18" customFormat="1" ht="15" x14ac:dyDescent="0.25">
      <c r="A22" s="24"/>
      <c r="B22" s="22"/>
      <c r="C22" s="22"/>
      <c r="D22" s="23"/>
      <c r="E22" s="24"/>
    </row>
    <row r="23" spans="1:5" s="18" customFormat="1" ht="15" x14ac:dyDescent="0.25">
      <c r="A23" s="24"/>
      <c r="B23" s="22"/>
      <c r="C23" s="22"/>
      <c r="D23" s="23"/>
      <c r="E23" s="24"/>
    </row>
    <row r="24" spans="1:5" s="18" customFormat="1" ht="15" x14ac:dyDescent="0.25">
      <c r="A24" s="24"/>
      <c r="B24" s="22"/>
      <c r="C24" s="22"/>
      <c r="D24" s="23"/>
      <c r="E24" s="24"/>
    </row>
    <row r="25" spans="1:5" s="18" customFormat="1" ht="15" x14ac:dyDescent="0.25">
      <c r="B25" s="22"/>
      <c r="C25" s="22"/>
      <c r="D25" s="23"/>
      <c r="E25" s="24"/>
    </row>
    <row r="26" spans="1:5" s="18" customFormat="1" ht="15" x14ac:dyDescent="0.25">
      <c r="B26" s="22"/>
      <c r="C26" s="22"/>
      <c r="D26" s="23"/>
      <c r="E26" s="24"/>
    </row>
    <row r="27" spans="1:5" s="18" customFormat="1" ht="15" x14ac:dyDescent="0.25">
      <c r="B27" s="22"/>
      <c r="C27" s="22"/>
      <c r="D27" s="23"/>
      <c r="E27" s="24"/>
    </row>
    <row r="28" spans="1:5" s="18" customFormat="1" ht="15" x14ac:dyDescent="0.25">
      <c r="B28" s="22"/>
      <c r="C28" s="22"/>
      <c r="D28" s="23"/>
      <c r="E28" s="24"/>
    </row>
  </sheetData>
  <hyperlinks>
    <hyperlink ref="A4" location="Cover_sheet!A1" display="Cover sheet" xr:uid="{EBAD5C6C-B815-4C72-BC50-DF56BBECF7F4}"/>
    <hyperlink ref="A8" location="FIRE0501!A1" display="FIRE0501" xr:uid="{06CB16EB-4A1F-41B4-8305-8924CCC7D117}"/>
    <hyperlink ref="A7" location="'Data - population'!A1" display="Data - population" xr:uid="{78899977-7B5A-4166-B292-D56E9D4C2872}"/>
    <hyperlink ref="A6" location="'Data - victims'!A1" display="Data - victims" xr:uid="{0EF78F00-6C24-42A4-AA01-93D38091E361}"/>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F6AC-5612-4941-BBC5-FA8469542B0F}">
  <dimension ref="A1:D735"/>
  <sheetViews>
    <sheetView workbookViewId="0"/>
  </sheetViews>
  <sheetFormatPr defaultRowHeight="15" x14ac:dyDescent="0.25"/>
  <cols>
    <col min="1" max="1" width="13.42578125" style="41" bestFit="1" customWidth="1"/>
    <col min="2" max="2" width="20" style="41" bestFit="1" customWidth="1"/>
    <col min="3" max="3" width="44.42578125" style="41" bestFit="1" customWidth="1"/>
    <col min="4" max="4" width="20" style="111" customWidth="1"/>
  </cols>
  <sheetData>
    <row r="1" spans="1:4" s="39" customFormat="1" ht="15.75" x14ac:dyDescent="0.25">
      <c r="A1" s="86" t="s">
        <v>104</v>
      </c>
      <c r="B1" s="86" t="s">
        <v>55</v>
      </c>
      <c r="C1" s="86" t="s">
        <v>106</v>
      </c>
      <c r="D1" s="110" t="s">
        <v>107</v>
      </c>
    </row>
    <row r="2" spans="1:4" ht="15.75" x14ac:dyDescent="0.25">
      <c r="A2" s="117" t="s">
        <v>1</v>
      </c>
      <c r="B2" s="117" t="s">
        <v>34</v>
      </c>
      <c r="C2" s="117" t="s">
        <v>56</v>
      </c>
      <c r="D2" s="117">
        <v>334</v>
      </c>
    </row>
    <row r="3" spans="1:4" ht="15.75" x14ac:dyDescent="0.25">
      <c r="A3" s="117" t="s">
        <v>1</v>
      </c>
      <c r="B3" s="117" t="s">
        <v>34</v>
      </c>
      <c r="C3" s="117" t="s">
        <v>53</v>
      </c>
      <c r="D3" s="117">
        <v>3119</v>
      </c>
    </row>
    <row r="4" spans="1:4" ht="15.75" x14ac:dyDescent="0.25">
      <c r="A4" s="117" t="s">
        <v>1</v>
      </c>
      <c r="B4" s="117" t="s">
        <v>34</v>
      </c>
      <c r="C4" s="117" t="s">
        <v>54</v>
      </c>
      <c r="D4" s="117">
        <v>1907</v>
      </c>
    </row>
    <row r="5" spans="1:4" ht="15.75" x14ac:dyDescent="0.25">
      <c r="A5" s="117" t="s">
        <v>1</v>
      </c>
      <c r="B5" s="117" t="s">
        <v>34</v>
      </c>
      <c r="C5" s="117" t="s">
        <v>51</v>
      </c>
      <c r="D5" s="117">
        <v>743</v>
      </c>
    </row>
    <row r="6" spans="1:4" ht="15.75" x14ac:dyDescent="0.25">
      <c r="A6" s="117" t="s">
        <v>1</v>
      </c>
      <c r="B6" s="117" t="s">
        <v>34</v>
      </c>
      <c r="C6" s="117" t="s">
        <v>52</v>
      </c>
      <c r="D6" s="117">
        <v>3628</v>
      </c>
    </row>
    <row r="7" spans="1:4" ht="15.75" x14ac:dyDescent="0.25">
      <c r="A7" s="117" t="s">
        <v>1</v>
      </c>
      <c r="B7" s="117" t="s">
        <v>35</v>
      </c>
      <c r="C7" s="117" t="s">
        <v>56</v>
      </c>
      <c r="D7" s="117">
        <v>313</v>
      </c>
    </row>
    <row r="8" spans="1:4" ht="15.75" x14ac:dyDescent="0.25">
      <c r="A8" s="117" t="s">
        <v>1</v>
      </c>
      <c r="B8" s="117" t="s">
        <v>35</v>
      </c>
      <c r="C8" s="117" t="s">
        <v>53</v>
      </c>
      <c r="D8" s="117">
        <v>3080</v>
      </c>
    </row>
    <row r="9" spans="1:4" ht="15.75" x14ac:dyDescent="0.25">
      <c r="A9" s="117" t="s">
        <v>1</v>
      </c>
      <c r="B9" s="117" t="s">
        <v>35</v>
      </c>
      <c r="C9" s="117" t="s">
        <v>54</v>
      </c>
      <c r="D9" s="117">
        <v>1998</v>
      </c>
    </row>
    <row r="10" spans="1:4" ht="15.75" x14ac:dyDescent="0.25">
      <c r="A10" s="117" t="s">
        <v>1</v>
      </c>
      <c r="B10" s="117" t="s">
        <v>35</v>
      </c>
      <c r="C10" s="117" t="s">
        <v>51</v>
      </c>
      <c r="D10" s="117">
        <v>772</v>
      </c>
    </row>
    <row r="11" spans="1:4" ht="15.75" x14ac:dyDescent="0.25">
      <c r="A11" s="117" t="s">
        <v>1</v>
      </c>
      <c r="B11" s="117" t="s">
        <v>35</v>
      </c>
      <c r="C11" s="117" t="s">
        <v>52</v>
      </c>
      <c r="D11" s="117">
        <v>3524</v>
      </c>
    </row>
    <row r="12" spans="1:4" ht="15.75" x14ac:dyDescent="0.25">
      <c r="A12" s="117" t="s">
        <v>1</v>
      </c>
      <c r="B12" s="117" t="s">
        <v>36</v>
      </c>
      <c r="C12" s="117" t="s">
        <v>56</v>
      </c>
      <c r="D12" s="117">
        <v>286</v>
      </c>
    </row>
    <row r="13" spans="1:4" ht="15.75" x14ac:dyDescent="0.25">
      <c r="A13" s="117" t="s">
        <v>1</v>
      </c>
      <c r="B13" s="117" t="s">
        <v>36</v>
      </c>
      <c r="C13" s="117" t="s">
        <v>53</v>
      </c>
      <c r="D13" s="117">
        <v>2764</v>
      </c>
    </row>
    <row r="14" spans="1:4" ht="15.75" x14ac:dyDescent="0.25">
      <c r="A14" s="117" t="s">
        <v>1</v>
      </c>
      <c r="B14" s="117" t="s">
        <v>36</v>
      </c>
      <c r="C14" s="117" t="s">
        <v>54</v>
      </c>
      <c r="D14" s="117">
        <v>1854</v>
      </c>
    </row>
    <row r="15" spans="1:4" ht="15.75" x14ac:dyDescent="0.25">
      <c r="A15" s="117" t="s">
        <v>1</v>
      </c>
      <c r="B15" s="117" t="s">
        <v>36</v>
      </c>
      <c r="C15" s="117" t="s">
        <v>51</v>
      </c>
      <c r="D15" s="117">
        <v>662</v>
      </c>
    </row>
    <row r="16" spans="1:4" ht="15.75" x14ac:dyDescent="0.25">
      <c r="A16" s="117" t="s">
        <v>1</v>
      </c>
      <c r="B16" s="117" t="s">
        <v>36</v>
      </c>
      <c r="C16" s="117" t="s">
        <v>52</v>
      </c>
      <c r="D16" s="117">
        <v>3149</v>
      </c>
    </row>
    <row r="17" spans="1:4" ht="15.75" x14ac:dyDescent="0.25">
      <c r="A17" s="117" t="s">
        <v>1</v>
      </c>
      <c r="B17" s="117" t="s">
        <v>37</v>
      </c>
      <c r="C17" s="117" t="s">
        <v>56</v>
      </c>
      <c r="D17" s="117">
        <v>276</v>
      </c>
    </row>
    <row r="18" spans="1:4" ht="15.75" x14ac:dyDescent="0.25">
      <c r="A18" s="117" t="s">
        <v>1</v>
      </c>
      <c r="B18" s="117" t="s">
        <v>37</v>
      </c>
      <c r="C18" s="117" t="s">
        <v>53</v>
      </c>
      <c r="D18" s="117">
        <v>2594</v>
      </c>
    </row>
    <row r="19" spans="1:4" ht="15.75" x14ac:dyDescent="0.25">
      <c r="A19" s="117" t="s">
        <v>1</v>
      </c>
      <c r="B19" s="117" t="s">
        <v>37</v>
      </c>
      <c r="C19" s="117" t="s">
        <v>54</v>
      </c>
      <c r="D19" s="117">
        <v>1772</v>
      </c>
    </row>
    <row r="20" spans="1:4" ht="15.75" x14ac:dyDescent="0.25">
      <c r="A20" s="117" t="s">
        <v>1</v>
      </c>
      <c r="B20" s="117" t="s">
        <v>37</v>
      </c>
      <c r="C20" s="117" t="s">
        <v>51</v>
      </c>
      <c r="D20" s="117">
        <v>626</v>
      </c>
    </row>
    <row r="21" spans="1:4" ht="15.75" x14ac:dyDescent="0.25">
      <c r="A21" s="117" t="s">
        <v>1</v>
      </c>
      <c r="B21" s="117" t="s">
        <v>37</v>
      </c>
      <c r="C21" s="117" t="s">
        <v>52</v>
      </c>
      <c r="D21" s="117">
        <v>2827</v>
      </c>
    </row>
    <row r="22" spans="1:4" ht="15.75" x14ac:dyDescent="0.25">
      <c r="A22" s="117" t="s">
        <v>1</v>
      </c>
      <c r="B22" s="117" t="s">
        <v>38</v>
      </c>
      <c r="C22" s="117" t="s">
        <v>56</v>
      </c>
      <c r="D22" s="117">
        <v>264</v>
      </c>
    </row>
    <row r="23" spans="1:4" ht="15.75" x14ac:dyDescent="0.25">
      <c r="A23" s="117" t="s">
        <v>1</v>
      </c>
      <c r="B23" s="117" t="s">
        <v>38</v>
      </c>
      <c r="C23" s="117" t="s">
        <v>53</v>
      </c>
      <c r="D23" s="117">
        <v>2588</v>
      </c>
    </row>
    <row r="24" spans="1:4" ht="15.75" x14ac:dyDescent="0.25">
      <c r="A24" s="117" t="s">
        <v>1</v>
      </c>
      <c r="B24" s="117" t="s">
        <v>38</v>
      </c>
      <c r="C24" s="117" t="s">
        <v>54</v>
      </c>
      <c r="D24" s="117">
        <v>1756</v>
      </c>
    </row>
    <row r="25" spans="1:4" ht="15.75" x14ac:dyDescent="0.25">
      <c r="A25" s="117" t="s">
        <v>1</v>
      </c>
      <c r="B25" s="117" t="s">
        <v>38</v>
      </c>
      <c r="C25" s="117" t="s">
        <v>51</v>
      </c>
      <c r="D25" s="117">
        <v>584</v>
      </c>
    </row>
    <row r="26" spans="1:4" ht="15.75" x14ac:dyDescent="0.25">
      <c r="A26" s="117" t="s">
        <v>1</v>
      </c>
      <c r="B26" s="117" t="s">
        <v>38</v>
      </c>
      <c r="C26" s="117" t="s">
        <v>52</v>
      </c>
      <c r="D26" s="117">
        <v>2668</v>
      </c>
    </row>
    <row r="27" spans="1:4" ht="15.75" x14ac:dyDescent="0.25">
      <c r="A27" s="117" t="s">
        <v>1</v>
      </c>
      <c r="B27" s="117" t="s">
        <v>39</v>
      </c>
      <c r="C27" s="117" t="s">
        <v>56</v>
      </c>
      <c r="D27" s="117">
        <v>302</v>
      </c>
    </row>
    <row r="28" spans="1:4" ht="15.75" x14ac:dyDescent="0.25">
      <c r="A28" s="117" t="s">
        <v>1</v>
      </c>
      <c r="B28" s="117" t="s">
        <v>39</v>
      </c>
      <c r="C28" s="117" t="s">
        <v>53</v>
      </c>
      <c r="D28" s="117">
        <v>2554</v>
      </c>
    </row>
    <row r="29" spans="1:4" ht="15.75" x14ac:dyDescent="0.25">
      <c r="A29" s="117" t="s">
        <v>1</v>
      </c>
      <c r="B29" s="117" t="s">
        <v>39</v>
      </c>
      <c r="C29" s="117" t="s">
        <v>54</v>
      </c>
      <c r="D29" s="117">
        <v>1839</v>
      </c>
    </row>
    <row r="30" spans="1:4" ht="15.75" x14ac:dyDescent="0.25">
      <c r="A30" s="117" t="s">
        <v>1</v>
      </c>
      <c r="B30" s="117" t="s">
        <v>39</v>
      </c>
      <c r="C30" s="117" t="s">
        <v>51</v>
      </c>
      <c r="D30" s="117">
        <v>593</v>
      </c>
    </row>
    <row r="31" spans="1:4" ht="15.75" x14ac:dyDescent="0.25">
      <c r="A31" s="117" t="s">
        <v>1</v>
      </c>
      <c r="B31" s="117" t="s">
        <v>39</v>
      </c>
      <c r="C31" s="117" t="s">
        <v>52</v>
      </c>
      <c r="D31" s="117">
        <v>2686</v>
      </c>
    </row>
    <row r="32" spans="1:4" ht="15.75" x14ac:dyDescent="0.25">
      <c r="A32" s="117" t="s">
        <v>1</v>
      </c>
      <c r="B32" s="117" t="s">
        <v>40</v>
      </c>
      <c r="C32" s="117" t="s">
        <v>56</v>
      </c>
      <c r="D32" s="117">
        <v>264</v>
      </c>
    </row>
    <row r="33" spans="1:4" ht="15.75" x14ac:dyDescent="0.25">
      <c r="A33" s="117" t="s">
        <v>1</v>
      </c>
      <c r="B33" s="117" t="s">
        <v>40</v>
      </c>
      <c r="C33" s="117" t="s">
        <v>53</v>
      </c>
      <c r="D33" s="117">
        <v>2351</v>
      </c>
    </row>
    <row r="34" spans="1:4" ht="15.75" x14ac:dyDescent="0.25">
      <c r="A34" s="117" t="s">
        <v>1</v>
      </c>
      <c r="B34" s="117" t="s">
        <v>40</v>
      </c>
      <c r="C34" s="117" t="s">
        <v>54</v>
      </c>
      <c r="D34" s="117">
        <v>1626</v>
      </c>
    </row>
    <row r="35" spans="1:4" ht="15.75" x14ac:dyDescent="0.25">
      <c r="A35" s="117" t="s">
        <v>1</v>
      </c>
      <c r="B35" s="117" t="s">
        <v>40</v>
      </c>
      <c r="C35" s="117" t="s">
        <v>51</v>
      </c>
      <c r="D35" s="117">
        <v>574</v>
      </c>
    </row>
    <row r="36" spans="1:4" ht="15.75" x14ac:dyDescent="0.25">
      <c r="A36" s="117" t="s">
        <v>1</v>
      </c>
      <c r="B36" s="117" t="s">
        <v>40</v>
      </c>
      <c r="C36" s="117" t="s">
        <v>52</v>
      </c>
      <c r="D36" s="117">
        <v>2552</v>
      </c>
    </row>
    <row r="37" spans="1:4" ht="15.75" x14ac:dyDescent="0.25">
      <c r="A37" s="117" t="s">
        <v>1</v>
      </c>
      <c r="B37" s="117" t="s">
        <v>41</v>
      </c>
      <c r="C37" s="117" t="s">
        <v>56</v>
      </c>
      <c r="D37" s="117">
        <v>338</v>
      </c>
    </row>
    <row r="38" spans="1:4" ht="15.75" x14ac:dyDescent="0.25">
      <c r="A38" s="117" t="s">
        <v>1</v>
      </c>
      <c r="B38" s="117" t="s">
        <v>41</v>
      </c>
      <c r="C38" s="117" t="s">
        <v>53</v>
      </c>
      <c r="D38" s="117">
        <v>2281</v>
      </c>
    </row>
    <row r="39" spans="1:4" ht="15.75" x14ac:dyDescent="0.25">
      <c r="A39" s="117" t="s">
        <v>1</v>
      </c>
      <c r="B39" s="117" t="s">
        <v>41</v>
      </c>
      <c r="C39" s="117" t="s">
        <v>54</v>
      </c>
      <c r="D39" s="117">
        <v>1725</v>
      </c>
    </row>
    <row r="40" spans="1:4" ht="15.75" x14ac:dyDescent="0.25">
      <c r="A40" s="117" t="s">
        <v>1</v>
      </c>
      <c r="B40" s="117" t="s">
        <v>41</v>
      </c>
      <c r="C40" s="117" t="s">
        <v>51</v>
      </c>
      <c r="D40" s="117">
        <v>694</v>
      </c>
    </row>
    <row r="41" spans="1:4" ht="15.75" x14ac:dyDescent="0.25">
      <c r="A41" s="117" t="s">
        <v>1</v>
      </c>
      <c r="B41" s="117" t="s">
        <v>41</v>
      </c>
      <c r="C41" s="117" t="s">
        <v>52</v>
      </c>
      <c r="D41" s="117">
        <v>2605</v>
      </c>
    </row>
    <row r="42" spans="1:4" ht="15.75" x14ac:dyDescent="0.25">
      <c r="A42" s="117" t="s">
        <v>1</v>
      </c>
      <c r="B42" s="117" t="s">
        <v>69</v>
      </c>
      <c r="C42" s="117" t="s">
        <v>56</v>
      </c>
      <c r="D42" s="117">
        <v>251</v>
      </c>
    </row>
    <row r="43" spans="1:4" ht="15.75" x14ac:dyDescent="0.25">
      <c r="A43" s="117" t="s">
        <v>1</v>
      </c>
      <c r="B43" s="117" t="s">
        <v>69</v>
      </c>
      <c r="C43" s="117" t="s">
        <v>53</v>
      </c>
      <c r="D43" s="117">
        <v>2113</v>
      </c>
    </row>
    <row r="44" spans="1:4" ht="15.75" x14ac:dyDescent="0.25">
      <c r="A44" s="117" t="s">
        <v>1</v>
      </c>
      <c r="B44" s="117" t="s">
        <v>69</v>
      </c>
      <c r="C44" s="117" t="s">
        <v>54</v>
      </c>
      <c r="D44" s="117">
        <v>1908</v>
      </c>
    </row>
    <row r="45" spans="1:4" ht="15.75" x14ac:dyDescent="0.25">
      <c r="A45" s="117" t="s">
        <v>1</v>
      </c>
      <c r="B45" s="117" t="s">
        <v>69</v>
      </c>
      <c r="C45" s="117" t="s">
        <v>51</v>
      </c>
      <c r="D45" s="117">
        <v>566</v>
      </c>
    </row>
    <row r="46" spans="1:4" ht="15.75" x14ac:dyDescent="0.25">
      <c r="A46" s="117" t="s">
        <v>1</v>
      </c>
      <c r="B46" s="117" t="s">
        <v>69</v>
      </c>
      <c r="C46" s="117" t="s">
        <v>52</v>
      </c>
      <c r="D46" s="117">
        <v>2578</v>
      </c>
    </row>
    <row r="47" spans="1:4" ht="15.75" x14ac:dyDescent="0.25">
      <c r="A47" s="117" t="s">
        <v>1</v>
      </c>
      <c r="B47" s="117" t="s">
        <v>70</v>
      </c>
      <c r="C47" s="117" t="s">
        <v>56</v>
      </c>
      <c r="D47" s="117">
        <v>243</v>
      </c>
    </row>
    <row r="48" spans="1:4" ht="15.75" x14ac:dyDescent="0.25">
      <c r="A48" s="117" t="s">
        <v>1</v>
      </c>
      <c r="B48" s="117" t="s">
        <v>70</v>
      </c>
      <c r="C48" s="117" t="s">
        <v>53</v>
      </c>
      <c r="D48" s="117">
        <v>2163</v>
      </c>
    </row>
    <row r="49" spans="1:4" ht="15.75" x14ac:dyDescent="0.25">
      <c r="A49" s="117" t="s">
        <v>1</v>
      </c>
      <c r="B49" s="117" t="s">
        <v>70</v>
      </c>
      <c r="C49" s="117" t="s">
        <v>54</v>
      </c>
      <c r="D49" s="117">
        <v>1804</v>
      </c>
    </row>
    <row r="50" spans="1:4" ht="15.75" x14ac:dyDescent="0.25">
      <c r="A50" s="117" t="s">
        <v>1</v>
      </c>
      <c r="B50" s="117" t="s">
        <v>70</v>
      </c>
      <c r="C50" s="117" t="s">
        <v>51</v>
      </c>
      <c r="D50" s="117">
        <v>558</v>
      </c>
    </row>
    <row r="51" spans="1:4" ht="15.75" x14ac:dyDescent="0.25">
      <c r="A51" s="117" t="s">
        <v>1</v>
      </c>
      <c r="B51" s="117" t="s">
        <v>70</v>
      </c>
      <c r="C51" s="117" t="s">
        <v>52</v>
      </c>
      <c r="D51" s="117">
        <v>2420</v>
      </c>
    </row>
    <row r="52" spans="1:4" ht="15.75" x14ac:dyDescent="0.25">
      <c r="A52" s="117" t="s">
        <v>1</v>
      </c>
      <c r="B52" s="117" t="s">
        <v>101</v>
      </c>
      <c r="C52" s="117" t="s">
        <v>56</v>
      </c>
      <c r="D52" s="117">
        <v>236</v>
      </c>
    </row>
    <row r="53" spans="1:4" ht="15.75" x14ac:dyDescent="0.25">
      <c r="A53" s="117" t="s">
        <v>1</v>
      </c>
      <c r="B53" s="117" t="s">
        <v>101</v>
      </c>
      <c r="C53" s="117" t="s">
        <v>53</v>
      </c>
      <c r="D53" s="117">
        <v>1956</v>
      </c>
    </row>
    <row r="54" spans="1:4" ht="15.75" x14ac:dyDescent="0.25">
      <c r="A54" s="117" t="s">
        <v>1</v>
      </c>
      <c r="B54" s="117" t="s">
        <v>101</v>
      </c>
      <c r="C54" s="117" t="s">
        <v>54</v>
      </c>
      <c r="D54" s="117">
        <v>1802</v>
      </c>
    </row>
    <row r="55" spans="1:4" ht="15.75" x14ac:dyDescent="0.25">
      <c r="A55" s="117" t="s">
        <v>1</v>
      </c>
      <c r="B55" s="117" t="s">
        <v>101</v>
      </c>
      <c r="C55" s="117" t="s">
        <v>51</v>
      </c>
      <c r="D55" s="117">
        <v>555</v>
      </c>
    </row>
    <row r="56" spans="1:4" ht="15.75" x14ac:dyDescent="0.25">
      <c r="A56" s="117" t="s">
        <v>1</v>
      </c>
      <c r="B56" s="117" t="s">
        <v>101</v>
      </c>
      <c r="C56" s="117" t="s">
        <v>52</v>
      </c>
      <c r="D56" s="117">
        <v>2053</v>
      </c>
    </row>
    <row r="57" spans="1:4" ht="15.75" x14ac:dyDescent="0.25">
      <c r="A57" s="117" t="s">
        <v>1</v>
      </c>
      <c r="B57" s="117" t="s">
        <v>108</v>
      </c>
      <c r="C57" s="117" t="s">
        <v>56</v>
      </c>
      <c r="D57" s="117">
        <v>272</v>
      </c>
    </row>
    <row r="58" spans="1:4" ht="15.75" x14ac:dyDescent="0.25">
      <c r="A58" s="117" t="s">
        <v>1</v>
      </c>
      <c r="B58" s="117" t="s">
        <v>108</v>
      </c>
      <c r="C58" s="117" t="s">
        <v>53</v>
      </c>
      <c r="D58" s="117">
        <v>1944</v>
      </c>
    </row>
    <row r="59" spans="1:4" ht="15.75" x14ac:dyDescent="0.25">
      <c r="A59" s="117" t="s">
        <v>1</v>
      </c>
      <c r="B59" s="117" t="s">
        <v>108</v>
      </c>
      <c r="C59" s="117" t="s">
        <v>54</v>
      </c>
      <c r="D59" s="117">
        <v>1790</v>
      </c>
    </row>
    <row r="60" spans="1:4" ht="15.75" x14ac:dyDescent="0.25">
      <c r="A60" s="117" t="s">
        <v>1</v>
      </c>
      <c r="B60" s="117" t="s">
        <v>108</v>
      </c>
      <c r="C60" s="117" t="s">
        <v>51</v>
      </c>
      <c r="D60" s="117">
        <v>548</v>
      </c>
    </row>
    <row r="61" spans="1:4" ht="15.75" x14ac:dyDescent="0.25">
      <c r="A61" s="117" t="s">
        <v>1</v>
      </c>
      <c r="B61" s="117" t="s">
        <v>108</v>
      </c>
      <c r="C61" s="117" t="s">
        <v>52</v>
      </c>
      <c r="D61" s="117">
        <v>2038</v>
      </c>
    </row>
    <row r="62" spans="1:4" ht="15.75" x14ac:dyDescent="0.25">
      <c r="A62" s="117" t="s">
        <v>1</v>
      </c>
      <c r="B62" s="117" t="s">
        <v>110</v>
      </c>
      <c r="C62" s="117" t="s">
        <v>56</v>
      </c>
      <c r="D62" s="117">
        <v>266</v>
      </c>
    </row>
    <row r="63" spans="1:4" ht="15.75" x14ac:dyDescent="0.25">
      <c r="A63" s="117" t="s">
        <v>1</v>
      </c>
      <c r="B63" s="117" t="s">
        <v>110</v>
      </c>
      <c r="C63" s="117" t="s">
        <v>53</v>
      </c>
      <c r="D63" s="117">
        <v>1747</v>
      </c>
    </row>
    <row r="64" spans="1:4" ht="15.75" x14ac:dyDescent="0.25">
      <c r="A64" s="117" t="s">
        <v>1</v>
      </c>
      <c r="B64" s="117" t="s">
        <v>110</v>
      </c>
      <c r="C64" s="117" t="s">
        <v>54</v>
      </c>
      <c r="D64" s="117">
        <v>1859</v>
      </c>
    </row>
    <row r="65" spans="1:4" ht="15.75" x14ac:dyDescent="0.25">
      <c r="A65" s="117" t="s">
        <v>1</v>
      </c>
      <c r="B65" s="117" t="s">
        <v>110</v>
      </c>
      <c r="C65" s="117" t="s">
        <v>51</v>
      </c>
      <c r="D65" s="117">
        <v>561</v>
      </c>
    </row>
    <row r="66" spans="1:4" ht="15.75" x14ac:dyDescent="0.25">
      <c r="A66" s="117" t="s">
        <v>1</v>
      </c>
      <c r="B66" s="117" t="s">
        <v>110</v>
      </c>
      <c r="C66" s="117" t="s">
        <v>52</v>
      </c>
      <c r="D66" s="117">
        <v>2030</v>
      </c>
    </row>
    <row r="67" spans="1:4" ht="15.75" x14ac:dyDescent="0.25">
      <c r="A67" s="117" t="s">
        <v>1</v>
      </c>
      <c r="B67" s="117" t="s">
        <v>113</v>
      </c>
      <c r="C67" s="117" t="s">
        <v>56</v>
      </c>
      <c r="D67" s="117">
        <v>249</v>
      </c>
    </row>
    <row r="68" spans="1:4" ht="15.75" x14ac:dyDescent="0.25">
      <c r="A68" s="117" t="s">
        <v>1</v>
      </c>
      <c r="B68" s="117" t="s">
        <v>113</v>
      </c>
      <c r="C68" s="117" t="s">
        <v>53</v>
      </c>
      <c r="D68" s="117">
        <v>1666</v>
      </c>
    </row>
    <row r="69" spans="1:4" ht="15.75" x14ac:dyDescent="0.25">
      <c r="A69" s="117" t="s">
        <v>1</v>
      </c>
      <c r="B69" s="117" t="s">
        <v>113</v>
      </c>
      <c r="C69" s="117" t="s">
        <v>54</v>
      </c>
      <c r="D69" s="117">
        <v>1961</v>
      </c>
    </row>
    <row r="70" spans="1:4" ht="15.75" x14ac:dyDescent="0.25">
      <c r="A70" s="117" t="s">
        <v>1</v>
      </c>
      <c r="B70" s="117" t="s">
        <v>113</v>
      </c>
      <c r="C70" s="117" t="s">
        <v>51</v>
      </c>
      <c r="D70" s="117">
        <v>579</v>
      </c>
    </row>
    <row r="71" spans="1:4" ht="15.75" x14ac:dyDescent="0.25">
      <c r="A71" s="117" t="s">
        <v>1</v>
      </c>
      <c r="B71" s="117" t="s">
        <v>113</v>
      </c>
      <c r="C71" s="117" t="s">
        <v>52</v>
      </c>
      <c r="D71" s="117">
        <v>2141</v>
      </c>
    </row>
    <row r="72" spans="1:4" ht="15.75" x14ac:dyDescent="0.25">
      <c r="A72" s="117" t="s">
        <v>1</v>
      </c>
      <c r="B72" s="117" t="s">
        <v>122</v>
      </c>
      <c r="C72" s="117" t="s">
        <v>56</v>
      </c>
      <c r="D72" s="117">
        <v>128</v>
      </c>
    </row>
    <row r="73" spans="1:4" ht="15.75" x14ac:dyDescent="0.25">
      <c r="A73" s="117" t="s">
        <v>1</v>
      </c>
      <c r="B73" s="117" t="s">
        <v>122</v>
      </c>
      <c r="C73" s="117" t="s">
        <v>53</v>
      </c>
      <c r="D73" s="117">
        <v>764</v>
      </c>
    </row>
    <row r="74" spans="1:4" ht="15.75" x14ac:dyDescent="0.25">
      <c r="A74" s="117" t="s">
        <v>1</v>
      </c>
      <c r="B74" s="117" t="s">
        <v>122</v>
      </c>
      <c r="C74" s="117" t="s">
        <v>54</v>
      </c>
      <c r="D74" s="117">
        <v>986</v>
      </c>
    </row>
    <row r="75" spans="1:4" ht="15.75" x14ac:dyDescent="0.25">
      <c r="A75" s="117" t="s">
        <v>1</v>
      </c>
      <c r="B75" s="117" t="s">
        <v>122</v>
      </c>
      <c r="C75" s="117" t="s">
        <v>51</v>
      </c>
      <c r="D75" s="117">
        <v>305</v>
      </c>
    </row>
    <row r="76" spans="1:4" ht="15.75" x14ac:dyDescent="0.25">
      <c r="A76" s="117" t="s">
        <v>1</v>
      </c>
      <c r="B76" s="117" t="s">
        <v>122</v>
      </c>
      <c r="C76" s="117" t="s">
        <v>52</v>
      </c>
      <c r="D76" s="117">
        <v>1129</v>
      </c>
    </row>
    <row r="77" spans="1:4" ht="15.75" x14ac:dyDescent="0.25">
      <c r="A77" s="117" t="s">
        <v>1</v>
      </c>
      <c r="B77" s="117" t="s">
        <v>5</v>
      </c>
      <c r="C77" s="117" t="s">
        <v>56</v>
      </c>
      <c r="D77" s="117">
        <v>755</v>
      </c>
    </row>
    <row r="78" spans="1:4" ht="15.75" x14ac:dyDescent="0.25">
      <c r="A78" s="117" t="s">
        <v>1</v>
      </c>
      <c r="B78" s="117" t="s">
        <v>5</v>
      </c>
      <c r="C78" s="117" t="s">
        <v>49</v>
      </c>
      <c r="D78" s="117">
        <v>7637</v>
      </c>
    </row>
    <row r="79" spans="1:4" ht="15.75" x14ac:dyDescent="0.25">
      <c r="A79" s="117" t="s">
        <v>1</v>
      </c>
      <c r="B79" s="117" t="s">
        <v>6</v>
      </c>
      <c r="C79" s="117" t="s">
        <v>56</v>
      </c>
      <c r="D79" s="117">
        <v>707</v>
      </c>
    </row>
    <row r="80" spans="1:4" ht="15.75" x14ac:dyDescent="0.25">
      <c r="A80" s="117" t="s">
        <v>1</v>
      </c>
      <c r="B80" s="117" t="s">
        <v>6</v>
      </c>
      <c r="C80" s="117" t="s">
        <v>49</v>
      </c>
      <c r="D80" s="117">
        <v>7718</v>
      </c>
    </row>
    <row r="81" spans="1:4" ht="15.75" x14ac:dyDescent="0.25">
      <c r="A81" s="117" t="s">
        <v>1</v>
      </c>
      <c r="B81" s="117" t="s">
        <v>7</v>
      </c>
      <c r="C81" s="117" t="s">
        <v>56</v>
      </c>
      <c r="D81" s="117">
        <v>652</v>
      </c>
    </row>
    <row r="82" spans="1:4" ht="15.75" x14ac:dyDescent="0.25">
      <c r="A82" s="117" t="s">
        <v>1</v>
      </c>
      <c r="B82" s="117" t="s">
        <v>7</v>
      </c>
      <c r="C82" s="117" t="s">
        <v>49</v>
      </c>
      <c r="D82" s="117">
        <v>8337</v>
      </c>
    </row>
    <row r="83" spans="1:4" ht="15.75" x14ac:dyDescent="0.25">
      <c r="A83" s="117" t="s">
        <v>1</v>
      </c>
      <c r="B83" s="117" t="s">
        <v>8</v>
      </c>
      <c r="C83" s="117" t="s">
        <v>56</v>
      </c>
      <c r="D83" s="117">
        <v>726</v>
      </c>
    </row>
    <row r="84" spans="1:4" ht="15.75" x14ac:dyDescent="0.25">
      <c r="A84" s="117" t="s">
        <v>1</v>
      </c>
      <c r="B84" s="117" t="s">
        <v>8</v>
      </c>
      <c r="C84" s="117" t="s">
        <v>49</v>
      </c>
      <c r="D84" s="117">
        <v>8986</v>
      </c>
    </row>
    <row r="85" spans="1:4" ht="15.75" x14ac:dyDescent="0.25">
      <c r="A85" s="117" t="s">
        <v>1</v>
      </c>
      <c r="B85" s="117" t="s">
        <v>9</v>
      </c>
      <c r="C85" s="117" t="s">
        <v>56</v>
      </c>
      <c r="D85" s="117">
        <v>765</v>
      </c>
    </row>
    <row r="86" spans="1:4" ht="15.75" x14ac:dyDescent="0.25">
      <c r="A86" s="117" t="s">
        <v>1</v>
      </c>
      <c r="B86" s="117" t="s">
        <v>9</v>
      </c>
      <c r="C86" s="117" t="s">
        <v>49</v>
      </c>
      <c r="D86" s="117">
        <v>10025</v>
      </c>
    </row>
    <row r="87" spans="1:4" ht="15.75" x14ac:dyDescent="0.25">
      <c r="A87" s="117" t="s">
        <v>1</v>
      </c>
      <c r="B87" s="117" t="s">
        <v>10</v>
      </c>
      <c r="C87" s="117" t="s">
        <v>56</v>
      </c>
      <c r="D87" s="117">
        <v>682</v>
      </c>
    </row>
    <row r="88" spans="1:4" ht="15.75" x14ac:dyDescent="0.25">
      <c r="A88" s="117" t="s">
        <v>1</v>
      </c>
      <c r="B88" s="117" t="s">
        <v>10</v>
      </c>
      <c r="C88" s="117" t="s">
        <v>49</v>
      </c>
      <c r="D88" s="117">
        <v>9938</v>
      </c>
    </row>
    <row r="89" spans="1:4" ht="15.75" x14ac:dyDescent="0.25">
      <c r="A89" s="117" t="s">
        <v>1</v>
      </c>
      <c r="B89" s="117" t="s">
        <v>11</v>
      </c>
      <c r="C89" s="117" t="s">
        <v>56</v>
      </c>
      <c r="D89" s="117">
        <v>665</v>
      </c>
    </row>
    <row r="90" spans="1:4" ht="15.75" x14ac:dyDescent="0.25">
      <c r="A90" s="117" t="s">
        <v>1</v>
      </c>
      <c r="B90" s="117" t="s">
        <v>11</v>
      </c>
      <c r="C90" s="117" t="s">
        <v>49</v>
      </c>
      <c r="D90" s="117">
        <v>10059</v>
      </c>
    </row>
    <row r="91" spans="1:4" ht="15.75" x14ac:dyDescent="0.25">
      <c r="A91" s="117" t="s">
        <v>1</v>
      </c>
      <c r="B91" s="117" t="s">
        <v>12</v>
      </c>
      <c r="C91" s="117" t="s">
        <v>56</v>
      </c>
      <c r="D91" s="117">
        <v>681</v>
      </c>
    </row>
    <row r="92" spans="1:4" ht="15.75" x14ac:dyDescent="0.25">
      <c r="A92" s="117" t="s">
        <v>1</v>
      </c>
      <c r="B92" s="117" t="s">
        <v>12</v>
      </c>
      <c r="C92" s="117" t="s">
        <v>49</v>
      </c>
      <c r="D92" s="117">
        <v>11059</v>
      </c>
    </row>
    <row r="93" spans="1:4" ht="15.75" x14ac:dyDescent="0.25">
      <c r="A93" s="117" t="s">
        <v>1</v>
      </c>
      <c r="B93" s="117" t="s">
        <v>13</v>
      </c>
      <c r="C93" s="117" t="s">
        <v>56</v>
      </c>
      <c r="D93" s="117">
        <v>700</v>
      </c>
    </row>
    <row r="94" spans="1:4" ht="15.75" x14ac:dyDescent="0.25">
      <c r="A94" s="117" t="s">
        <v>1</v>
      </c>
      <c r="B94" s="117" t="s">
        <v>13</v>
      </c>
      <c r="C94" s="117" t="s">
        <v>49</v>
      </c>
      <c r="D94" s="117">
        <v>11232</v>
      </c>
    </row>
    <row r="95" spans="1:4" ht="15.75" x14ac:dyDescent="0.25">
      <c r="A95" s="117" t="s">
        <v>1</v>
      </c>
      <c r="B95" s="117" t="s">
        <v>14</v>
      </c>
      <c r="C95" s="117" t="s">
        <v>56</v>
      </c>
      <c r="D95" s="117">
        <v>688</v>
      </c>
    </row>
    <row r="96" spans="1:4" ht="15.75" x14ac:dyDescent="0.25">
      <c r="A96" s="117" t="s">
        <v>1</v>
      </c>
      <c r="B96" s="117" t="s">
        <v>14</v>
      </c>
      <c r="C96" s="117" t="s">
        <v>49</v>
      </c>
      <c r="D96" s="117">
        <v>11127</v>
      </c>
    </row>
    <row r="97" spans="1:4" ht="15.75" x14ac:dyDescent="0.25">
      <c r="A97" s="117" t="s">
        <v>1</v>
      </c>
      <c r="B97" s="117" t="s">
        <v>15</v>
      </c>
      <c r="C97" s="117" t="s">
        <v>56</v>
      </c>
      <c r="D97" s="117">
        <v>589</v>
      </c>
    </row>
    <row r="98" spans="1:4" ht="15.75" x14ac:dyDescent="0.25">
      <c r="A98" s="117" t="s">
        <v>1</v>
      </c>
      <c r="B98" s="117" t="s">
        <v>15</v>
      </c>
      <c r="C98" s="117" t="s">
        <v>49</v>
      </c>
      <c r="D98" s="117">
        <v>11840</v>
      </c>
    </row>
    <row r="99" spans="1:4" ht="15.75" x14ac:dyDescent="0.25">
      <c r="A99" s="117" t="s">
        <v>1</v>
      </c>
      <c r="B99" s="117" t="s">
        <v>16</v>
      </c>
      <c r="C99" s="117" t="s">
        <v>56</v>
      </c>
      <c r="D99" s="117">
        <v>529</v>
      </c>
    </row>
    <row r="100" spans="1:4" ht="15.75" x14ac:dyDescent="0.25">
      <c r="A100" s="117" t="s">
        <v>1</v>
      </c>
      <c r="B100" s="117" t="s">
        <v>16</v>
      </c>
      <c r="C100" s="117" t="s">
        <v>49</v>
      </c>
      <c r="D100" s="117">
        <v>11583</v>
      </c>
    </row>
    <row r="101" spans="1:4" ht="15.75" x14ac:dyDescent="0.25">
      <c r="A101" s="117" t="s">
        <v>1</v>
      </c>
      <c r="B101" s="117" t="s">
        <v>17</v>
      </c>
      <c r="C101" s="117" t="s">
        <v>56</v>
      </c>
      <c r="D101" s="117">
        <v>558</v>
      </c>
    </row>
    <row r="102" spans="1:4" ht="15.75" x14ac:dyDescent="0.25">
      <c r="A102" s="117" t="s">
        <v>1</v>
      </c>
      <c r="B102" s="117" t="s">
        <v>17</v>
      </c>
      <c r="C102" s="117" t="s">
        <v>49</v>
      </c>
      <c r="D102" s="117">
        <v>12143</v>
      </c>
    </row>
    <row r="103" spans="1:4" ht="15.75" x14ac:dyDescent="0.25">
      <c r="A103" s="117" t="s">
        <v>1</v>
      </c>
      <c r="B103" s="117" t="s">
        <v>18</v>
      </c>
      <c r="C103" s="117" t="s">
        <v>56</v>
      </c>
      <c r="D103" s="117">
        <v>488</v>
      </c>
    </row>
    <row r="104" spans="1:4" ht="15.75" x14ac:dyDescent="0.25">
      <c r="A104" s="117" t="s">
        <v>1</v>
      </c>
      <c r="B104" s="117" t="s">
        <v>18</v>
      </c>
      <c r="C104" s="117" t="s">
        <v>49</v>
      </c>
      <c r="D104" s="117">
        <v>13243</v>
      </c>
    </row>
    <row r="105" spans="1:4" ht="15.75" x14ac:dyDescent="0.25">
      <c r="A105" s="117" t="s">
        <v>1</v>
      </c>
      <c r="B105" s="117" t="s">
        <v>19</v>
      </c>
      <c r="C105" s="117" t="s">
        <v>56</v>
      </c>
      <c r="D105" s="117">
        <v>561</v>
      </c>
    </row>
    <row r="106" spans="1:4" ht="15.75" x14ac:dyDescent="0.25">
      <c r="A106" s="117" t="s">
        <v>1</v>
      </c>
      <c r="B106" s="117" t="s">
        <v>19</v>
      </c>
      <c r="C106" s="117" t="s">
        <v>49</v>
      </c>
      <c r="D106" s="117">
        <v>13997</v>
      </c>
    </row>
    <row r="107" spans="1:4" ht="15.75" x14ac:dyDescent="0.25">
      <c r="A107" s="117" t="s">
        <v>1</v>
      </c>
      <c r="B107" s="117" t="s">
        <v>20</v>
      </c>
      <c r="C107" s="117" t="s">
        <v>56</v>
      </c>
      <c r="D107" s="117">
        <v>562</v>
      </c>
    </row>
    <row r="108" spans="1:4" ht="15.75" x14ac:dyDescent="0.25">
      <c r="A108" s="117" t="s">
        <v>1</v>
      </c>
      <c r="B108" s="117" t="s">
        <v>20</v>
      </c>
      <c r="C108" s="117" t="s">
        <v>49</v>
      </c>
      <c r="D108" s="117">
        <v>14783</v>
      </c>
    </row>
    <row r="109" spans="1:4" ht="15.75" x14ac:dyDescent="0.25">
      <c r="A109" s="117" t="s">
        <v>1</v>
      </c>
      <c r="B109" s="117" t="s">
        <v>21</v>
      </c>
      <c r="C109" s="117" t="s">
        <v>56</v>
      </c>
      <c r="D109" s="117">
        <v>562</v>
      </c>
    </row>
    <row r="110" spans="1:4" ht="15.75" x14ac:dyDescent="0.25">
      <c r="A110" s="117" t="s">
        <v>1</v>
      </c>
      <c r="B110" s="117" t="s">
        <v>21</v>
      </c>
      <c r="C110" s="117" t="s">
        <v>49</v>
      </c>
      <c r="D110" s="117">
        <v>14752</v>
      </c>
    </row>
    <row r="111" spans="1:4" ht="15.75" x14ac:dyDescent="0.25">
      <c r="A111" s="117" t="s">
        <v>1</v>
      </c>
      <c r="B111" s="117" t="s">
        <v>22</v>
      </c>
      <c r="C111" s="117" t="s">
        <v>56</v>
      </c>
      <c r="D111" s="117">
        <v>475</v>
      </c>
    </row>
    <row r="112" spans="1:4" ht="15.75" x14ac:dyDescent="0.25">
      <c r="A112" s="117" t="s">
        <v>1</v>
      </c>
      <c r="B112" s="117" t="s">
        <v>22</v>
      </c>
      <c r="C112" s="117" t="s">
        <v>49</v>
      </c>
      <c r="D112" s="117">
        <v>14506</v>
      </c>
    </row>
    <row r="113" spans="1:4" ht="15.75" x14ac:dyDescent="0.25">
      <c r="A113" s="117" t="s">
        <v>1</v>
      </c>
      <c r="B113" s="117" t="s">
        <v>23</v>
      </c>
      <c r="C113" s="117" t="s">
        <v>56</v>
      </c>
      <c r="D113" s="117">
        <v>485</v>
      </c>
    </row>
    <row r="114" spans="1:4" ht="15.75" x14ac:dyDescent="0.25">
      <c r="A114" s="117" t="s">
        <v>1</v>
      </c>
      <c r="B114" s="117" t="s">
        <v>23</v>
      </c>
      <c r="C114" s="117" t="s">
        <v>49</v>
      </c>
      <c r="D114" s="117">
        <v>14586</v>
      </c>
    </row>
    <row r="115" spans="1:4" ht="15.75" x14ac:dyDescent="0.25">
      <c r="A115" s="117" t="s">
        <v>1</v>
      </c>
      <c r="B115" s="117" t="s">
        <v>24</v>
      </c>
      <c r="C115" s="117" t="s">
        <v>56</v>
      </c>
      <c r="D115" s="117">
        <v>446</v>
      </c>
    </row>
    <row r="116" spans="1:4" ht="15.75" x14ac:dyDescent="0.25">
      <c r="A116" s="117" t="s">
        <v>1</v>
      </c>
      <c r="B116" s="117" t="s">
        <v>24</v>
      </c>
      <c r="C116" s="117" t="s">
        <v>49</v>
      </c>
      <c r="D116" s="117">
        <v>13341</v>
      </c>
    </row>
    <row r="117" spans="1:4" ht="15.75" x14ac:dyDescent="0.25">
      <c r="A117" s="117" t="s">
        <v>1</v>
      </c>
      <c r="B117" s="117" t="s">
        <v>25</v>
      </c>
      <c r="C117" s="117" t="s">
        <v>50</v>
      </c>
      <c r="D117" s="117">
        <v>9242</v>
      </c>
    </row>
    <row r="118" spans="1:4" ht="15.75" x14ac:dyDescent="0.25">
      <c r="A118" s="117" t="s">
        <v>1</v>
      </c>
      <c r="B118" s="117" t="s">
        <v>25</v>
      </c>
      <c r="C118" s="117" t="s">
        <v>56</v>
      </c>
      <c r="D118" s="117">
        <v>458</v>
      </c>
    </row>
    <row r="119" spans="1:4" ht="15.75" x14ac:dyDescent="0.25">
      <c r="A119" s="117" t="s">
        <v>1</v>
      </c>
      <c r="B119" s="117" t="s">
        <v>25</v>
      </c>
      <c r="C119" s="117" t="s">
        <v>49</v>
      </c>
      <c r="D119" s="117">
        <v>13948</v>
      </c>
    </row>
    <row r="120" spans="1:4" ht="15.75" x14ac:dyDescent="0.25">
      <c r="A120" s="117" t="s">
        <v>1</v>
      </c>
      <c r="B120" s="117" t="s">
        <v>26</v>
      </c>
      <c r="C120" s="117" t="s">
        <v>50</v>
      </c>
      <c r="D120" s="117">
        <v>8291</v>
      </c>
    </row>
    <row r="121" spans="1:4" ht="15.75" x14ac:dyDescent="0.25">
      <c r="A121" s="117" t="s">
        <v>1</v>
      </c>
      <c r="B121" s="117" t="s">
        <v>26</v>
      </c>
      <c r="C121" s="117" t="s">
        <v>56</v>
      </c>
      <c r="D121" s="117">
        <v>417</v>
      </c>
    </row>
    <row r="122" spans="1:4" ht="15.75" x14ac:dyDescent="0.25">
      <c r="A122" s="117" t="s">
        <v>1</v>
      </c>
      <c r="B122" s="117" t="s">
        <v>26</v>
      </c>
      <c r="C122" s="117" t="s">
        <v>49</v>
      </c>
      <c r="D122" s="117">
        <v>12317</v>
      </c>
    </row>
    <row r="123" spans="1:4" ht="15.75" x14ac:dyDescent="0.25">
      <c r="A123" s="117" t="s">
        <v>1</v>
      </c>
      <c r="B123" s="117" t="s">
        <v>27</v>
      </c>
      <c r="C123" s="117" t="s">
        <v>50</v>
      </c>
      <c r="D123" s="117">
        <v>8044</v>
      </c>
    </row>
    <row r="124" spans="1:4" ht="15.75" x14ac:dyDescent="0.25">
      <c r="A124" s="117" t="s">
        <v>1</v>
      </c>
      <c r="B124" s="117" t="s">
        <v>27</v>
      </c>
      <c r="C124" s="117" t="s">
        <v>56</v>
      </c>
      <c r="D124" s="117">
        <v>454</v>
      </c>
    </row>
    <row r="125" spans="1:4" ht="15.75" x14ac:dyDescent="0.25">
      <c r="A125" s="117" t="s">
        <v>1</v>
      </c>
      <c r="B125" s="117" t="s">
        <v>27</v>
      </c>
      <c r="C125" s="117" t="s">
        <v>49</v>
      </c>
      <c r="D125" s="117">
        <v>12448</v>
      </c>
    </row>
    <row r="126" spans="1:4" ht="15.75" x14ac:dyDescent="0.25">
      <c r="A126" s="117" t="s">
        <v>1</v>
      </c>
      <c r="B126" s="117" t="s">
        <v>28</v>
      </c>
      <c r="C126" s="117" t="s">
        <v>50</v>
      </c>
      <c r="D126" s="117">
        <v>7148</v>
      </c>
    </row>
    <row r="127" spans="1:4" ht="15.75" x14ac:dyDescent="0.25">
      <c r="A127" s="117" t="s">
        <v>1</v>
      </c>
      <c r="B127" s="117" t="s">
        <v>28</v>
      </c>
      <c r="C127" s="117" t="s">
        <v>56</v>
      </c>
      <c r="D127" s="117">
        <v>371</v>
      </c>
    </row>
    <row r="128" spans="1:4" ht="15.75" x14ac:dyDescent="0.25">
      <c r="A128" s="117" t="s">
        <v>1</v>
      </c>
      <c r="B128" s="117" t="s">
        <v>28</v>
      </c>
      <c r="C128" s="117" t="s">
        <v>49</v>
      </c>
      <c r="D128" s="117">
        <v>11147</v>
      </c>
    </row>
    <row r="129" spans="1:4" ht="15.75" x14ac:dyDescent="0.25">
      <c r="A129" s="117" t="s">
        <v>1</v>
      </c>
      <c r="B129" s="117" t="s">
        <v>29</v>
      </c>
      <c r="C129" s="117" t="s">
        <v>50</v>
      </c>
      <c r="D129" s="117">
        <v>6780</v>
      </c>
    </row>
    <row r="130" spans="1:4" ht="15.75" x14ac:dyDescent="0.25">
      <c r="A130" s="117" t="s">
        <v>1</v>
      </c>
      <c r="B130" s="117" t="s">
        <v>29</v>
      </c>
      <c r="C130" s="117" t="s">
        <v>56</v>
      </c>
      <c r="D130" s="117">
        <v>386</v>
      </c>
    </row>
    <row r="131" spans="1:4" ht="15.75" x14ac:dyDescent="0.25">
      <c r="A131" s="117" t="s">
        <v>1</v>
      </c>
      <c r="B131" s="117" t="s">
        <v>29</v>
      </c>
      <c r="C131" s="117" t="s">
        <v>49</v>
      </c>
      <c r="D131" s="117">
        <v>11127</v>
      </c>
    </row>
    <row r="132" spans="1:4" ht="15.75" x14ac:dyDescent="0.25">
      <c r="A132" s="117" t="s">
        <v>1</v>
      </c>
      <c r="B132" s="117" t="s">
        <v>30</v>
      </c>
      <c r="C132" s="117" t="s">
        <v>50</v>
      </c>
      <c r="D132" s="117">
        <v>6351</v>
      </c>
    </row>
    <row r="133" spans="1:4" ht="15.75" x14ac:dyDescent="0.25">
      <c r="A133" s="117" t="s">
        <v>1</v>
      </c>
      <c r="B133" s="117" t="s">
        <v>30</v>
      </c>
      <c r="C133" s="117" t="s">
        <v>56</v>
      </c>
      <c r="D133" s="117">
        <v>364</v>
      </c>
    </row>
    <row r="134" spans="1:4" ht="15.75" x14ac:dyDescent="0.25">
      <c r="A134" s="117" t="s">
        <v>1</v>
      </c>
      <c r="B134" s="117" t="s">
        <v>30</v>
      </c>
      <c r="C134" s="117" t="s">
        <v>49</v>
      </c>
      <c r="D134" s="117">
        <v>10783</v>
      </c>
    </row>
    <row r="135" spans="1:4" ht="15.75" x14ac:dyDescent="0.25">
      <c r="A135" s="117" t="s">
        <v>1</v>
      </c>
      <c r="B135" s="117" t="s">
        <v>31</v>
      </c>
      <c r="C135" s="117" t="s">
        <v>50</v>
      </c>
      <c r="D135" s="117">
        <v>5749</v>
      </c>
    </row>
    <row r="136" spans="1:4" ht="15.75" x14ac:dyDescent="0.25">
      <c r="A136" s="117" t="s">
        <v>1</v>
      </c>
      <c r="B136" s="117" t="s">
        <v>31</v>
      </c>
      <c r="C136" s="117" t="s">
        <v>56</v>
      </c>
      <c r="D136" s="117">
        <v>358</v>
      </c>
    </row>
    <row r="137" spans="1:4" ht="15.75" x14ac:dyDescent="0.25">
      <c r="A137" s="117" t="s">
        <v>1</v>
      </c>
      <c r="B137" s="117" t="s">
        <v>31</v>
      </c>
      <c r="C137" s="117" t="s">
        <v>49</v>
      </c>
      <c r="D137" s="117">
        <v>10319</v>
      </c>
    </row>
    <row r="138" spans="1:4" ht="15.75" x14ac:dyDescent="0.25">
      <c r="A138" s="117" t="s">
        <v>1</v>
      </c>
      <c r="B138" s="117" t="s">
        <v>32</v>
      </c>
      <c r="C138" s="117" t="s">
        <v>50</v>
      </c>
      <c r="D138" s="117">
        <v>5030</v>
      </c>
    </row>
    <row r="139" spans="1:4" ht="15.75" x14ac:dyDescent="0.25">
      <c r="A139" s="117" t="s">
        <v>1</v>
      </c>
      <c r="B139" s="117" t="s">
        <v>32</v>
      </c>
      <c r="C139" s="117" t="s">
        <v>56</v>
      </c>
      <c r="D139" s="117">
        <v>323</v>
      </c>
    </row>
    <row r="140" spans="1:4" ht="15.75" x14ac:dyDescent="0.25">
      <c r="A140" s="117" t="s">
        <v>1</v>
      </c>
      <c r="B140" s="117" t="s">
        <v>32</v>
      </c>
      <c r="C140" s="117" t="s">
        <v>49</v>
      </c>
      <c r="D140" s="117">
        <v>9227</v>
      </c>
    </row>
    <row r="141" spans="1:4" ht="15.75" x14ac:dyDescent="0.25">
      <c r="A141" s="117" t="s">
        <v>1</v>
      </c>
      <c r="B141" s="117" t="s">
        <v>33</v>
      </c>
      <c r="C141" s="117" t="s">
        <v>53</v>
      </c>
      <c r="D141" s="117">
        <v>3127</v>
      </c>
    </row>
    <row r="142" spans="1:4" ht="15.75" x14ac:dyDescent="0.25">
      <c r="A142" s="117" t="s">
        <v>1</v>
      </c>
      <c r="B142" s="117" t="s">
        <v>33</v>
      </c>
      <c r="C142" s="117" t="s">
        <v>51</v>
      </c>
      <c r="D142" s="117">
        <v>743</v>
      </c>
    </row>
    <row r="143" spans="1:4" ht="15.75" x14ac:dyDescent="0.25">
      <c r="A143" s="117" t="s">
        <v>1</v>
      </c>
      <c r="B143" s="117" t="s">
        <v>33</v>
      </c>
      <c r="C143" s="117" t="s">
        <v>52</v>
      </c>
      <c r="D143" s="117">
        <v>3412</v>
      </c>
    </row>
    <row r="144" spans="1:4" ht="15.75" x14ac:dyDescent="0.25">
      <c r="A144" s="117" t="s">
        <v>1</v>
      </c>
      <c r="B144" s="117" t="s">
        <v>33</v>
      </c>
      <c r="C144" s="117" t="s">
        <v>54</v>
      </c>
      <c r="D144" s="117">
        <v>1582</v>
      </c>
    </row>
    <row r="145" spans="1:4" ht="15.75" x14ac:dyDescent="0.25">
      <c r="A145" s="117" t="s">
        <v>1</v>
      </c>
      <c r="B145" s="117" t="s">
        <v>33</v>
      </c>
      <c r="C145" s="117" t="s">
        <v>56</v>
      </c>
      <c r="D145" s="117">
        <v>340</v>
      </c>
    </row>
    <row r="146" spans="1:4" ht="15.75" x14ac:dyDescent="0.25">
      <c r="A146" s="117" t="s">
        <v>4</v>
      </c>
      <c r="B146" s="117" t="s">
        <v>5</v>
      </c>
      <c r="C146" s="117" t="s">
        <v>56</v>
      </c>
      <c r="D146" s="117">
        <v>937</v>
      </c>
    </row>
    <row r="147" spans="1:4" ht="15.75" x14ac:dyDescent="0.25">
      <c r="A147" s="117" t="s">
        <v>4</v>
      </c>
      <c r="B147" s="117" t="s">
        <v>6</v>
      </c>
      <c r="C147" s="117" t="s">
        <v>56</v>
      </c>
      <c r="D147" s="117">
        <v>892</v>
      </c>
    </row>
    <row r="148" spans="1:4" ht="15.75" x14ac:dyDescent="0.25">
      <c r="A148" s="117" t="s">
        <v>4</v>
      </c>
      <c r="B148" s="117" t="s">
        <v>7</v>
      </c>
      <c r="C148" s="117" t="s">
        <v>56</v>
      </c>
      <c r="D148" s="117">
        <v>851</v>
      </c>
    </row>
    <row r="149" spans="1:4" ht="15.75" x14ac:dyDescent="0.25">
      <c r="A149" s="117" t="s">
        <v>4</v>
      </c>
      <c r="B149" s="117" t="s">
        <v>8</v>
      </c>
      <c r="C149" s="117" t="s">
        <v>56</v>
      </c>
      <c r="D149" s="117">
        <v>921</v>
      </c>
    </row>
    <row r="150" spans="1:4" ht="15.75" x14ac:dyDescent="0.25">
      <c r="A150" s="117" t="s">
        <v>4</v>
      </c>
      <c r="B150" s="117" t="s">
        <v>9</v>
      </c>
      <c r="C150" s="117" t="s">
        <v>56</v>
      </c>
      <c r="D150" s="117">
        <v>967</v>
      </c>
    </row>
    <row r="151" spans="1:4" ht="15.75" x14ac:dyDescent="0.25">
      <c r="A151" s="117" t="s">
        <v>4</v>
      </c>
      <c r="B151" s="117" t="s">
        <v>10</v>
      </c>
      <c r="C151" s="117" t="s">
        <v>56</v>
      </c>
      <c r="D151" s="117">
        <v>859</v>
      </c>
    </row>
    <row r="152" spans="1:4" ht="15.75" x14ac:dyDescent="0.25">
      <c r="A152" s="117" t="s">
        <v>4</v>
      </c>
      <c r="B152" s="117" t="s">
        <v>11</v>
      </c>
      <c r="C152" s="117" t="s">
        <v>56</v>
      </c>
      <c r="D152" s="117">
        <v>834</v>
      </c>
    </row>
    <row r="153" spans="1:4" ht="15.75" x14ac:dyDescent="0.25">
      <c r="A153" s="117" t="s">
        <v>4</v>
      </c>
      <c r="B153" s="117" t="s">
        <v>12</v>
      </c>
      <c r="C153" s="117" t="s">
        <v>56</v>
      </c>
      <c r="D153" s="117">
        <v>855</v>
      </c>
    </row>
    <row r="154" spans="1:4" ht="15.75" x14ac:dyDescent="0.25">
      <c r="A154" s="117" t="s">
        <v>4</v>
      </c>
      <c r="B154" s="117" t="s">
        <v>13</v>
      </c>
      <c r="C154" s="117" t="s">
        <v>56</v>
      </c>
      <c r="D154" s="117">
        <v>841</v>
      </c>
    </row>
    <row r="155" spans="1:4" ht="15.75" x14ac:dyDescent="0.25">
      <c r="A155" s="117" t="s">
        <v>4</v>
      </c>
      <c r="B155" s="117" t="s">
        <v>14</v>
      </c>
      <c r="C155" s="117" t="s">
        <v>56</v>
      </c>
      <c r="D155" s="117">
        <v>853</v>
      </c>
    </row>
    <row r="156" spans="1:4" ht="15.75" x14ac:dyDescent="0.25">
      <c r="A156" s="117" t="s">
        <v>4</v>
      </c>
      <c r="B156" s="117" t="s">
        <v>15</v>
      </c>
      <c r="C156" s="117" t="s">
        <v>56</v>
      </c>
      <c r="D156" s="117">
        <v>767</v>
      </c>
    </row>
    <row r="157" spans="1:4" ht="15.75" x14ac:dyDescent="0.25">
      <c r="A157" s="117" t="s">
        <v>4</v>
      </c>
      <c r="B157" s="117" t="s">
        <v>16</v>
      </c>
      <c r="C157" s="117" t="s">
        <v>56</v>
      </c>
      <c r="D157" s="117">
        <v>693</v>
      </c>
    </row>
    <row r="158" spans="1:4" ht="15.75" x14ac:dyDescent="0.25">
      <c r="A158" s="117" t="s">
        <v>4</v>
      </c>
      <c r="B158" s="117" t="s">
        <v>17</v>
      </c>
      <c r="C158" s="117" t="s">
        <v>56</v>
      </c>
      <c r="D158" s="117">
        <v>686</v>
      </c>
    </row>
    <row r="159" spans="1:4" ht="15.75" x14ac:dyDescent="0.25">
      <c r="A159" s="117" t="s">
        <v>4</v>
      </c>
      <c r="B159" s="117" t="s">
        <v>18</v>
      </c>
      <c r="C159" s="117" t="s">
        <v>56</v>
      </c>
      <c r="D159" s="117">
        <v>604</v>
      </c>
    </row>
    <row r="160" spans="1:4" ht="15.75" x14ac:dyDescent="0.25">
      <c r="A160" s="117" t="s">
        <v>4</v>
      </c>
      <c r="B160" s="117" t="s">
        <v>19</v>
      </c>
      <c r="C160" s="117" t="s">
        <v>56</v>
      </c>
      <c r="D160" s="117">
        <v>712</v>
      </c>
    </row>
    <row r="161" spans="1:4" ht="15.75" x14ac:dyDescent="0.25">
      <c r="A161" s="117" t="s">
        <v>4</v>
      </c>
      <c r="B161" s="117" t="s">
        <v>20</v>
      </c>
      <c r="C161" s="117" t="s">
        <v>56</v>
      </c>
      <c r="D161" s="117">
        <v>700</v>
      </c>
    </row>
    <row r="162" spans="1:4" ht="15.75" x14ac:dyDescent="0.25">
      <c r="A162" s="117" t="s">
        <v>4</v>
      </c>
      <c r="B162" s="117" t="s">
        <v>21</v>
      </c>
      <c r="C162" s="117" t="s">
        <v>56</v>
      </c>
      <c r="D162" s="117">
        <v>696</v>
      </c>
    </row>
    <row r="163" spans="1:4" ht="15.75" x14ac:dyDescent="0.25">
      <c r="A163" s="117" t="s">
        <v>2</v>
      </c>
      <c r="B163" s="117" t="s">
        <v>13</v>
      </c>
      <c r="C163" s="117" t="s">
        <v>56</v>
      </c>
      <c r="D163" s="117">
        <v>115</v>
      </c>
    </row>
    <row r="164" spans="1:4" ht="15.75" x14ac:dyDescent="0.25">
      <c r="A164" s="117" t="s">
        <v>2</v>
      </c>
      <c r="B164" s="117" t="s">
        <v>13</v>
      </c>
      <c r="C164" s="117" t="s">
        <v>49</v>
      </c>
      <c r="D164" s="117">
        <v>1831</v>
      </c>
    </row>
    <row r="165" spans="1:4" ht="15.75" x14ac:dyDescent="0.25">
      <c r="A165" s="117" t="s">
        <v>2</v>
      </c>
      <c r="B165" s="117" t="s">
        <v>14</v>
      </c>
      <c r="C165" s="117" t="s">
        <v>56</v>
      </c>
      <c r="D165" s="117">
        <v>137</v>
      </c>
    </row>
    <row r="166" spans="1:4" ht="15.75" x14ac:dyDescent="0.25">
      <c r="A166" s="117" t="s">
        <v>2</v>
      </c>
      <c r="B166" s="117" t="s">
        <v>14</v>
      </c>
      <c r="C166" s="117" t="s">
        <v>49</v>
      </c>
      <c r="D166" s="117">
        <v>1942</v>
      </c>
    </row>
    <row r="167" spans="1:4" ht="15.75" x14ac:dyDescent="0.25">
      <c r="A167" s="117" t="s">
        <v>2</v>
      </c>
      <c r="B167" s="117" t="s">
        <v>15</v>
      </c>
      <c r="C167" s="117" t="s">
        <v>56</v>
      </c>
      <c r="D167" s="117">
        <v>102</v>
      </c>
    </row>
    <row r="168" spans="1:4" ht="15.75" x14ac:dyDescent="0.25">
      <c r="A168" s="117" t="s">
        <v>2</v>
      </c>
      <c r="B168" s="117" t="s">
        <v>15</v>
      </c>
      <c r="C168" s="117" t="s">
        <v>49</v>
      </c>
      <c r="D168" s="117">
        <v>1881</v>
      </c>
    </row>
    <row r="169" spans="1:4" ht="15.75" x14ac:dyDescent="0.25">
      <c r="A169" s="117" t="s">
        <v>2</v>
      </c>
      <c r="B169" s="117" t="s">
        <v>16</v>
      </c>
      <c r="C169" s="117" t="s">
        <v>56</v>
      </c>
      <c r="D169" s="117">
        <v>127</v>
      </c>
    </row>
    <row r="170" spans="1:4" ht="15.75" x14ac:dyDescent="0.25">
      <c r="A170" s="117" t="s">
        <v>2</v>
      </c>
      <c r="B170" s="117" t="s">
        <v>16</v>
      </c>
      <c r="C170" s="117" t="s">
        <v>49</v>
      </c>
      <c r="D170" s="117">
        <v>1908</v>
      </c>
    </row>
    <row r="171" spans="1:4" ht="15.75" x14ac:dyDescent="0.25">
      <c r="A171" s="117" t="s">
        <v>2</v>
      </c>
      <c r="B171" s="117" t="s">
        <v>18</v>
      </c>
      <c r="C171" s="117" t="s">
        <v>56</v>
      </c>
      <c r="D171" s="117">
        <v>84</v>
      </c>
    </row>
    <row r="172" spans="1:4" ht="15.75" x14ac:dyDescent="0.25">
      <c r="A172" s="117" t="s">
        <v>2</v>
      </c>
      <c r="B172" s="117" t="s">
        <v>18</v>
      </c>
      <c r="C172" s="117" t="s">
        <v>49</v>
      </c>
      <c r="D172" s="117">
        <v>1895</v>
      </c>
    </row>
    <row r="173" spans="1:4" ht="15.75" x14ac:dyDescent="0.25">
      <c r="A173" s="117" t="s">
        <v>2</v>
      </c>
      <c r="B173" s="117" t="s">
        <v>19</v>
      </c>
      <c r="C173" s="117" t="s">
        <v>56</v>
      </c>
      <c r="D173" s="117">
        <v>90</v>
      </c>
    </row>
    <row r="174" spans="1:4" ht="15.75" x14ac:dyDescent="0.25">
      <c r="A174" s="117" t="s">
        <v>2</v>
      </c>
      <c r="B174" s="117" t="s">
        <v>19</v>
      </c>
      <c r="C174" s="117" t="s">
        <v>49</v>
      </c>
      <c r="D174" s="117">
        <v>1880</v>
      </c>
    </row>
    <row r="175" spans="1:4" ht="15.75" x14ac:dyDescent="0.25">
      <c r="A175" s="117" t="s">
        <v>2</v>
      </c>
      <c r="B175" s="117" t="s">
        <v>20</v>
      </c>
      <c r="C175" s="117" t="s">
        <v>56</v>
      </c>
      <c r="D175" s="117">
        <v>101</v>
      </c>
    </row>
    <row r="176" spans="1:4" ht="15.75" x14ac:dyDescent="0.25">
      <c r="A176" s="117" t="s">
        <v>2</v>
      </c>
      <c r="B176" s="117" t="s">
        <v>20</v>
      </c>
      <c r="C176" s="117" t="s">
        <v>49</v>
      </c>
      <c r="D176" s="117">
        <v>2097</v>
      </c>
    </row>
    <row r="177" spans="1:4" ht="15.75" x14ac:dyDescent="0.25">
      <c r="A177" s="117" t="s">
        <v>2</v>
      </c>
      <c r="B177" s="117" t="s">
        <v>21</v>
      </c>
      <c r="C177" s="117" t="s">
        <v>56</v>
      </c>
      <c r="D177" s="117">
        <v>89</v>
      </c>
    </row>
    <row r="178" spans="1:4" ht="15.75" x14ac:dyDescent="0.25">
      <c r="A178" s="117" t="s">
        <v>2</v>
      </c>
      <c r="B178" s="117" t="s">
        <v>21</v>
      </c>
      <c r="C178" s="117" t="s">
        <v>49</v>
      </c>
      <c r="D178" s="117">
        <v>2118</v>
      </c>
    </row>
    <row r="179" spans="1:4" ht="15.75" x14ac:dyDescent="0.25">
      <c r="A179" s="117" t="s">
        <v>2</v>
      </c>
      <c r="B179" s="117" t="s">
        <v>22</v>
      </c>
      <c r="C179" s="117" t="s">
        <v>56</v>
      </c>
      <c r="D179" s="117">
        <v>98</v>
      </c>
    </row>
    <row r="180" spans="1:4" ht="15.75" x14ac:dyDescent="0.25">
      <c r="A180" s="117" t="s">
        <v>2</v>
      </c>
      <c r="B180" s="117" t="s">
        <v>22</v>
      </c>
      <c r="C180" s="117" t="s">
        <v>49</v>
      </c>
      <c r="D180" s="117">
        <v>2171</v>
      </c>
    </row>
    <row r="181" spans="1:4" ht="15.75" x14ac:dyDescent="0.25">
      <c r="A181" s="117" t="s">
        <v>2</v>
      </c>
      <c r="B181" s="117" t="s">
        <v>23</v>
      </c>
      <c r="C181" s="117" t="s">
        <v>56</v>
      </c>
      <c r="D181" s="117">
        <v>111</v>
      </c>
    </row>
    <row r="182" spans="1:4" ht="15.75" x14ac:dyDescent="0.25">
      <c r="A182" s="117" t="s">
        <v>2</v>
      </c>
      <c r="B182" s="117" t="s">
        <v>23</v>
      </c>
      <c r="C182" s="117" t="s">
        <v>49</v>
      </c>
      <c r="D182" s="117">
        <v>2366</v>
      </c>
    </row>
    <row r="183" spans="1:4" ht="15.75" x14ac:dyDescent="0.25">
      <c r="A183" s="117" t="s">
        <v>2</v>
      </c>
      <c r="B183" s="117" t="s">
        <v>24</v>
      </c>
      <c r="C183" s="117" t="s">
        <v>56</v>
      </c>
      <c r="D183" s="117">
        <v>74</v>
      </c>
    </row>
    <row r="184" spans="1:4" ht="15.75" x14ac:dyDescent="0.25">
      <c r="A184" s="117" t="s">
        <v>2</v>
      </c>
      <c r="B184" s="117" t="s">
        <v>24</v>
      </c>
      <c r="C184" s="117" t="s">
        <v>49</v>
      </c>
      <c r="D184" s="117">
        <v>2245</v>
      </c>
    </row>
    <row r="185" spans="1:4" ht="15.75" x14ac:dyDescent="0.25">
      <c r="A185" s="117" t="s">
        <v>2</v>
      </c>
      <c r="B185" s="117" t="s">
        <v>25</v>
      </c>
      <c r="C185" s="117" t="s">
        <v>56</v>
      </c>
      <c r="D185" s="117">
        <v>87</v>
      </c>
    </row>
    <row r="186" spans="1:4" ht="15.75" x14ac:dyDescent="0.25">
      <c r="A186" s="117" t="s">
        <v>2</v>
      </c>
      <c r="B186" s="117" t="s">
        <v>25</v>
      </c>
      <c r="C186" s="117" t="s">
        <v>49</v>
      </c>
      <c r="D186" s="117">
        <v>2026</v>
      </c>
    </row>
    <row r="187" spans="1:4" ht="15.75" x14ac:dyDescent="0.25">
      <c r="A187" s="117" t="s">
        <v>2</v>
      </c>
      <c r="B187" s="117" t="s">
        <v>26</v>
      </c>
      <c r="C187" s="117" t="s">
        <v>56</v>
      </c>
      <c r="D187" s="117">
        <v>80</v>
      </c>
    </row>
    <row r="188" spans="1:4" ht="15.75" x14ac:dyDescent="0.25">
      <c r="A188" s="117" t="s">
        <v>2</v>
      </c>
      <c r="B188" s="117" t="s">
        <v>26</v>
      </c>
      <c r="C188" s="117" t="s">
        <v>49</v>
      </c>
      <c r="D188" s="117">
        <v>1876</v>
      </c>
    </row>
    <row r="189" spans="1:4" ht="15.75" x14ac:dyDescent="0.25">
      <c r="A189" s="117" t="s">
        <v>2</v>
      </c>
      <c r="B189" s="117" t="s">
        <v>27</v>
      </c>
      <c r="C189" s="117" t="s">
        <v>56</v>
      </c>
      <c r="D189" s="117">
        <v>89</v>
      </c>
    </row>
    <row r="190" spans="1:4" ht="15.75" x14ac:dyDescent="0.25">
      <c r="A190" s="117" t="s">
        <v>2</v>
      </c>
      <c r="B190" s="117" t="s">
        <v>27</v>
      </c>
      <c r="C190" s="117" t="s">
        <v>49</v>
      </c>
      <c r="D190" s="117">
        <v>1951</v>
      </c>
    </row>
    <row r="191" spans="1:4" ht="15.75" x14ac:dyDescent="0.25">
      <c r="A191" s="117" t="s">
        <v>2</v>
      </c>
      <c r="B191" s="117" t="s">
        <v>28</v>
      </c>
      <c r="C191" s="117" t="s">
        <v>56</v>
      </c>
      <c r="D191" s="117">
        <v>85</v>
      </c>
    </row>
    <row r="192" spans="1:4" ht="15.75" x14ac:dyDescent="0.25">
      <c r="A192" s="117" t="s">
        <v>2</v>
      </c>
      <c r="B192" s="117" t="s">
        <v>28</v>
      </c>
      <c r="C192" s="117" t="s">
        <v>49</v>
      </c>
      <c r="D192" s="117">
        <v>1730</v>
      </c>
    </row>
    <row r="193" spans="1:4" ht="15.75" x14ac:dyDescent="0.25">
      <c r="A193" s="117" t="s">
        <v>2</v>
      </c>
      <c r="B193" s="117" t="s">
        <v>29</v>
      </c>
      <c r="C193" s="117" t="s">
        <v>56</v>
      </c>
      <c r="D193" s="117">
        <v>60</v>
      </c>
    </row>
    <row r="194" spans="1:4" ht="15.75" x14ac:dyDescent="0.25">
      <c r="A194" s="117" t="s">
        <v>2</v>
      </c>
      <c r="B194" s="117" t="s">
        <v>29</v>
      </c>
      <c r="C194" s="117" t="s">
        <v>49</v>
      </c>
      <c r="D194" s="117">
        <v>1692</v>
      </c>
    </row>
    <row r="195" spans="1:4" ht="15.75" x14ac:dyDescent="0.25">
      <c r="A195" s="117" t="s">
        <v>2</v>
      </c>
      <c r="B195" s="117" t="s">
        <v>30</v>
      </c>
      <c r="C195" s="117" t="s">
        <v>56</v>
      </c>
      <c r="D195" s="117">
        <v>46</v>
      </c>
    </row>
    <row r="196" spans="1:4" ht="15.75" x14ac:dyDescent="0.25">
      <c r="A196" s="117" t="s">
        <v>2</v>
      </c>
      <c r="B196" s="117" t="s">
        <v>30</v>
      </c>
      <c r="C196" s="117" t="s">
        <v>49</v>
      </c>
      <c r="D196" s="117">
        <v>1673</v>
      </c>
    </row>
    <row r="197" spans="1:4" ht="15.75" x14ac:dyDescent="0.25">
      <c r="A197" s="117" t="s">
        <v>2</v>
      </c>
      <c r="B197" s="117" t="s">
        <v>31</v>
      </c>
      <c r="C197" s="117" t="s">
        <v>56</v>
      </c>
      <c r="D197" s="117">
        <v>72</v>
      </c>
    </row>
    <row r="198" spans="1:4" ht="15.75" x14ac:dyDescent="0.25">
      <c r="A198" s="117" t="s">
        <v>2</v>
      </c>
      <c r="B198" s="117" t="s">
        <v>31</v>
      </c>
      <c r="C198" s="117" t="s">
        <v>49</v>
      </c>
      <c r="D198" s="117">
        <v>1719</v>
      </c>
    </row>
    <row r="199" spans="1:4" ht="15.75" x14ac:dyDescent="0.25">
      <c r="A199" s="117" t="s">
        <v>2</v>
      </c>
      <c r="B199" s="117" t="s">
        <v>32</v>
      </c>
      <c r="C199" s="117" t="s">
        <v>56</v>
      </c>
      <c r="D199" s="117">
        <v>64</v>
      </c>
    </row>
    <row r="200" spans="1:4" ht="15.75" x14ac:dyDescent="0.25">
      <c r="A200" s="117" t="s">
        <v>2</v>
      </c>
      <c r="B200" s="117" t="s">
        <v>32</v>
      </c>
      <c r="C200" s="117" t="s">
        <v>49</v>
      </c>
      <c r="D200" s="117">
        <v>1648</v>
      </c>
    </row>
    <row r="201" spans="1:4" ht="15.75" x14ac:dyDescent="0.25">
      <c r="A201" s="117" t="s">
        <v>2</v>
      </c>
      <c r="B201" s="117" t="s">
        <v>33</v>
      </c>
      <c r="C201" s="117" t="s">
        <v>53</v>
      </c>
      <c r="D201" s="117">
        <v>414</v>
      </c>
    </row>
    <row r="202" spans="1:4" ht="15.75" x14ac:dyDescent="0.25">
      <c r="A202" s="117" t="s">
        <v>2</v>
      </c>
      <c r="B202" s="117" t="s">
        <v>33</v>
      </c>
      <c r="C202" s="117" t="s">
        <v>51</v>
      </c>
      <c r="D202" s="117">
        <v>93</v>
      </c>
    </row>
    <row r="203" spans="1:4" ht="15.75" x14ac:dyDescent="0.25">
      <c r="A203" s="117" t="s">
        <v>2</v>
      </c>
      <c r="B203" s="117" t="s">
        <v>33</v>
      </c>
      <c r="C203" s="117" t="s">
        <v>52</v>
      </c>
      <c r="D203" s="117">
        <v>449</v>
      </c>
    </row>
    <row r="204" spans="1:4" ht="15.75" x14ac:dyDescent="0.25">
      <c r="A204" s="117" t="s">
        <v>2</v>
      </c>
      <c r="B204" s="117" t="s">
        <v>33</v>
      </c>
      <c r="C204" s="117" t="s">
        <v>54</v>
      </c>
      <c r="D204" s="117">
        <v>267</v>
      </c>
    </row>
    <row r="205" spans="1:4" ht="15.75" x14ac:dyDescent="0.25">
      <c r="A205" s="117" t="s">
        <v>2</v>
      </c>
      <c r="B205" s="117" t="s">
        <v>33</v>
      </c>
      <c r="C205" s="117" t="s">
        <v>56</v>
      </c>
      <c r="D205" s="117">
        <v>62</v>
      </c>
    </row>
    <row r="206" spans="1:4" ht="15.75" x14ac:dyDescent="0.25">
      <c r="A206" s="117" t="s">
        <v>2</v>
      </c>
      <c r="B206" s="117" t="s">
        <v>34</v>
      </c>
      <c r="C206" s="117" t="s">
        <v>53</v>
      </c>
      <c r="D206" s="117">
        <v>448</v>
      </c>
    </row>
    <row r="207" spans="1:4" ht="15.75" x14ac:dyDescent="0.25">
      <c r="A207" s="117" t="s">
        <v>2</v>
      </c>
      <c r="B207" s="117" t="s">
        <v>34</v>
      </c>
      <c r="C207" s="117" t="s">
        <v>51</v>
      </c>
      <c r="D207" s="117">
        <v>103</v>
      </c>
    </row>
    <row r="208" spans="1:4" ht="15.75" x14ac:dyDescent="0.25">
      <c r="A208" s="117" t="s">
        <v>2</v>
      </c>
      <c r="B208" s="117" t="s">
        <v>34</v>
      </c>
      <c r="C208" s="117" t="s">
        <v>52</v>
      </c>
      <c r="D208" s="117">
        <v>543</v>
      </c>
    </row>
    <row r="209" spans="1:4" ht="15.75" x14ac:dyDescent="0.25">
      <c r="A209" s="117" t="s">
        <v>2</v>
      </c>
      <c r="B209" s="117" t="s">
        <v>34</v>
      </c>
      <c r="C209" s="117" t="s">
        <v>54</v>
      </c>
      <c r="D209" s="117">
        <v>238</v>
      </c>
    </row>
    <row r="210" spans="1:4" ht="15.75" x14ac:dyDescent="0.25">
      <c r="A210" s="117" t="s">
        <v>2</v>
      </c>
      <c r="B210" s="117" t="s">
        <v>34</v>
      </c>
      <c r="C210" s="117" t="s">
        <v>56</v>
      </c>
      <c r="D210" s="117">
        <v>52</v>
      </c>
    </row>
    <row r="211" spans="1:4" ht="15.75" x14ac:dyDescent="0.25">
      <c r="A211" s="117" t="s">
        <v>2</v>
      </c>
      <c r="B211" s="117" t="s">
        <v>35</v>
      </c>
      <c r="C211" s="117" t="s">
        <v>53</v>
      </c>
      <c r="D211" s="117">
        <v>522</v>
      </c>
    </row>
    <row r="212" spans="1:4" ht="15.75" x14ac:dyDescent="0.25">
      <c r="A212" s="117" t="s">
        <v>2</v>
      </c>
      <c r="B212" s="117" t="s">
        <v>35</v>
      </c>
      <c r="C212" s="117" t="s">
        <v>51</v>
      </c>
      <c r="D212" s="117">
        <v>82</v>
      </c>
    </row>
    <row r="213" spans="1:4" ht="15.75" x14ac:dyDescent="0.25">
      <c r="A213" s="117" t="s">
        <v>2</v>
      </c>
      <c r="B213" s="117" t="s">
        <v>35</v>
      </c>
      <c r="C213" s="117" t="s">
        <v>52</v>
      </c>
      <c r="D213" s="117">
        <v>513</v>
      </c>
    </row>
    <row r="214" spans="1:4" ht="15.75" x14ac:dyDescent="0.25">
      <c r="A214" s="117" t="s">
        <v>2</v>
      </c>
      <c r="B214" s="117" t="s">
        <v>35</v>
      </c>
      <c r="C214" s="117" t="s">
        <v>54</v>
      </c>
      <c r="D214" s="117">
        <v>297</v>
      </c>
    </row>
    <row r="215" spans="1:4" ht="15.75" x14ac:dyDescent="0.25">
      <c r="A215" s="117" t="s">
        <v>2</v>
      </c>
      <c r="B215" s="117" t="s">
        <v>35</v>
      </c>
      <c r="C215" s="117" t="s">
        <v>56</v>
      </c>
      <c r="D215" s="117">
        <v>59</v>
      </c>
    </row>
    <row r="216" spans="1:4" ht="15.75" x14ac:dyDescent="0.25">
      <c r="A216" s="117" t="s">
        <v>2</v>
      </c>
      <c r="B216" s="117" t="s">
        <v>36</v>
      </c>
      <c r="C216" s="117" t="s">
        <v>53</v>
      </c>
      <c r="D216" s="117">
        <v>558</v>
      </c>
    </row>
    <row r="217" spans="1:4" ht="15.75" x14ac:dyDescent="0.25">
      <c r="A217" s="117" t="s">
        <v>2</v>
      </c>
      <c r="B217" s="117" t="s">
        <v>36</v>
      </c>
      <c r="C217" s="117" t="s">
        <v>51</v>
      </c>
      <c r="D217" s="117">
        <v>57</v>
      </c>
    </row>
    <row r="218" spans="1:4" ht="15.75" x14ac:dyDescent="0.25">
      <c r="A218" s="117" t="s">
        <v>2</v>
      </c>
      <c r="B218" s="117" t="s">
        <v>36</v>
      </c>
      <c r="C218" s="117" t="s">
        <v>52</v>
      </c>
      <c r="D218" s="117">
        <v>442</v>
      </c>
    </row>
    <row r="219" spans="1:4" ht="15.75" x14ac:dyDescent="0.25">
      <c r="A219" s="117" t="s">
        <v>2</v>
      </c>
      <c r="B219" s="117" t="s">
        <v>36</v>
      </c>
      <c r="C219" s="117" t="s">
        <v>54</v>
      </c>
      <c r="D219" s="117">
        <v>262</v>
      </c>
    </row>
    <row r="220" spans="1:4" ht="15.75" x14ac:dyDescent="0.25">
      <c r="A220" s="117" t="s">
        <v>2</v>
      </c>
      <c r="B220" s="117" t="s">
        <v>36</v>
      </c>
      <c r="C220" s="117" t="s">
        <v>56</v>
      </c>
      <c r="D220" s="117">
        <v>46</v>
      </c>
    </row>
    <row r="221" spans="1:4" ht="15.75" x14ac:dyDescent="0.25">
      <c r="A221" s="117" t="s">
        <v>2</v>
      </c>
      <c r="B221" s="117" t="s">
        <v>37</v>
      </c>
      <c r="C221" s="117" t="s">
        <v>53</v>
      </c>
      <c r="D221" s="117">
        <v>570</v>
      </c>
    </row>
    <row r="222" spans="1:4" ht="15.75" x14ac:dyDescent="0.25">
      <c r="A222" s="117" t="s">
        <v>2</v>
      </c>
      <c r="B222" s="117" t="s">
        <v>37</v>
      </c>
      <c r="C222" s="117" t="s">
        <v>51</v>
      </c>
      <c r="D222" s="117">
        <v>76</v>
      </c>
    </row>
    <row r="223" spans="1:4" ht="15.75" x14ac:dyDescent="0.25">
      <c r="A223" s="117" t="s">
        <v>2</v>
      </c>
      <c r="B223" s="117" t="s">
        <v>37</v>
      </c>
      <c r="C223" s="117" t="s">
        <v>52</v>
      </c>
      <c r="D223" s="117">
        <v>443</v>
      </c>
    </row>
    <row r="224" spans="1:4" ht="15.75" x14ac:dyDescent="0.25">
      <c r="A224" s="117" t="s">
        <v>2</v>
      </c>
      <c r="B224" s="117" t="s">
        <v>37</v>
      </c>
      <c r="C224" s="117" t="s">
        <v>54</v>
      </c>
      <c r="D224" s="117">
        <v>221</v>
      </c>
    </row>
    <row r="225" spans="1:4" ht="15.75" x14ac:dyDescent="0.25">
      <c r="A225" s="117" t="s">
        <v>2</v>
      </c>
      <c r="B225" s="117" t="s">
        <v>37</v>
      </c>
      <c r="C225" s="117" t="s">
        <v>56</v>
      </c>
      <c r="D225" s="117">
        <v>31</v>
      </c>
    </row>
    <row r="226" spans="1:4" ht="15.75" x14ac:dyDescent="0.25">
      <c r="A226" s="117" t="s">
        <v>2</v>
      </c>
      <c r="B226" s="117" t="s">
        <v>38</v>
      </c>
      <c r="C226" s="117" t="s">
        <v>53</v>
      </c>
      <c r="D226" s="117">
        <v>441</v>
      </c>
    </row>
    <row r="227" spans="1:4" ht="15.75" x14ac:dyDescent="0.25">
      <c r="A227" s="117" t="s">
        <v>2</v>
      </c>
      <c r="B227" s="117" t="s">
        <v>38</v>
      </c>
      <c r="C227" s="117" t="s">
        <v>51</v>
      </c>
      <c r="D227" s="117">
        <v>62</v>
      </c>
    </row>
    <row r="228" spans="1:4" ht="15.75" x14ac:dyDescent="0.25">
      <c r="A228" s="117" t="s">
        <v>2</v>
      </c>
      <c r="B228" s="117" t="s">
        <v>38</v>
      </c>
      <c r="C228" s="117" t="s">
        <v>52</v>
      </c>
      <c r="D228" s="117">
        <v>383</v>
      </c>
    </row>
    <row r="229" spans="1:4" ht="15.75" x14ac:dyDescent="0.25">
      <c r="A229" s="117" t="s">
        <v>2</v>
      </c>
      <c r="B229" s="117" t="s">
        <v>38</v>
      </c>
      <c r="C229" s="117" t="s">
        <v>54</v>
      </c>
      <c r="D229" s="117">
        <v>213</v>
      </c>
    </row>
    <row r="230" spans="1:4" ht="15.75" x14ac:dyDescent="0.25">
      <c r="A230" s="117" t="s">
        <v>2</v>
      </c>
      <c r="B230" s="117" t="s">
        <v>38</v>
      </c>
      <c r="C230" s="117" t="s">
        <v>56</v>
      </c>
      <c r="D230" s="117">
        <v>40</v>
      </c>
    </row>
    <row r="231" spans="1:4" ht="15.75" x14ac:dyDescent="0.25">
      <c r="A231" s="117" t="s">
        <v>2</v>
      </c>
      <c r="B231" s="117" t="s">
        <v>39</v>
      </c>
      <c r="C231" s="117" t="s">
        <v>53</v>
      </c>
      <c r="D231" s="117">
        <v>515</v>
      </c>
    </row>
    <row r="232" spans="1:4" ht="15.75" x14ac:dyDescent="0.25">
      <c r="A232" s="117" t="s">
        <v>2</v>
      </c>
      <c r="B232" s="117" t="s">
        <v>39</v>
      </c>
      <c r="C232" s="117" t="s">
        <v>51</v>
      </c>
      <c r="D232" s="117">
        <v>70</v>
      </c>
    </row>
    <row r="233" spans="1:4" ht="15.75" x14ac:dyDescent="0.25">
      <c r="A233" s="117" t="s">
        <v>2</v>
      </c>
      <c r="B233" s="117" t="s">
        <v>39</v>
      </c>
      <c r="C233" s="117" t="s">
        <v>52</v>
      </c>
      <c r="D233" s="117">
        <v>431</v>
      </c>
    </row>
    <row r="234" spans="1:4" ht="15.75" x14ac:dyDescent="0.25">
      <c r="A234" s="117" t="s">
        <v>2</v>
      </c>
      <c r="B234" s="117" t="s">
        <v>39</v>
      </c>
      <c r="C234" s="117" t="s">
        <v>54</v>
      </c>
      <c r="D234" s="117">
        <v>260</v>
      </c>
    </row>
    <row r="235" spans="1:4" ht="15.75" x14ac:dyDescent="0.25">
      <c r="A235" s="117" t="s">
        <v>2</v>
      </c>
      <c r="B235" s="117" t="s">
        <v>39</v>
      </c>
      <c r="C235" s="117" t="s">
        <v>56</v>
      </c>
      <c r="D235" s="117">
        <v>45</v>
      </c>
    </row>
    <row r="236" spans="1:4" ht="15.75" x14ac:dyDescent="0.25">
      <c r="A236" s="117" t="s">
        <v>2</v>
      </c>
      <c r="B236" s="117" t="s">
        <v>40</v>
      </c>
      <c r="C236" s="117" t="s">
        <v>53</v>
      </c>
      <c r="D236" s="117">
        <v>487</v>
      </c>
    </row>
    <row r="237" spans="1:4" ht="15.75" x14ac:dyDescent="0.25">
      <c r="A237" s="117" t="s">
        <v>2</v>
      </c>
      <c r="B237" s="117" t="s">
        <v>40</v>
      </c>
      <c r="C237" s="117" t="s">
        <v>51</v>
      </c>
      <c r="D237" s="117">
        <v>65</v>
      </c>
    </row>
    <row r="238" spans="1:4" ht="15.75" x14ac:dyDescent="0.25">
      <c r="A238" s="117" t="s">
        <v>2</v>
      </c>
      <c r="B238" s="117" t="s">
        <v>40</v>
      </c>
      <c r="C238" s="117" t="s">
        <v>52</v>
      </c>
      <c r="D238" s="117">
        <v>384</v>
      </c>
    </row>
    <row r="239" spans="1:4" ht="15.75" x14ac:dyDescent="0.25">
      <c r="A239" s="117" t="s">
        <v>2</v>
      </c>
      <c r="B239" s="117" t="s">
        <v>40</v>
      </c>
      <c r="C239" s="117" t="s">
        <v>54</v>
      </c>
      <c r="D239" s="117">
        <v>330</v>
      </c>
    </row>
    <row r="240" spans="1:4" ht="15.75" x14ac:dyDescent="0.25">
      <c r="A240" s="117" t="s">
        <v>2</v>
      </c>
      <c r="B240" s="117" t="s">
        <v>40</v>
      </c>
      <c r="C240" s="117" t="s">
        <v>56</v>
      </c>
      <c r="D240" s="117">
        <v>44</v>
      </c>
    </row>
    <row r="241" spans="1:4" ht="15.75" x14ac:dyDescent="0.25">
      <c r="A241" s="117" t="s">
        <v>2</v>
      </c>
      <c r="B241" s="117" t="s">
        <v>41</v>
      </c>
      <c r="C241" s="117" t="s">
        <v>53</v>
      </c>
      <c r="D241" s="117">
        <v>462</v>
      </c>
    </row>
    <row r="242" spans="1:4" ht="15.75" x14ac:dyDescent="0.25">
      <c r="A242" s="117" t="s">
        <v>2</v>
      </c>
      <c r="B242" s="117" t="s">
        <v>41</v>
      </c>
      <c r="C242" s="117" t="s">
        <v>51</v>
      </c>
      <c r="D242" s="117">
        <v>63</v>
      </c>
    </row>
    <row r="243" spans="1:4" ht="15.75" x14ac:dyDescent="0.25">
      <c r="A243" s="117" t="s">
        <v>2</v>
      </c>
      <c r="B243" s="117" t="s">
        <v>41</v>
      </c>
      <c r="C243" s="117" t="s">
        <v>52</v>
      </c>
      <c r="D243" s="117">
        <v>356</v>
      </c>
    </row>
    <row r="244" spans="1:4" ht="15.75" x14ac:dyDescent="0.25">
      <c r="A244" s="117" t="s">
        <v>2</v>
      </c>
      <c r="B244" s="117" t="s">
        <v>41</v>
      </c>
      <c r="C244" s="117" t="s">
        <v>54</v>
      </c>
      <c r="D244" s="117">
        <v>235</v>
      </c>
    </row>
    <row r="245" spans="1:4" ht="15.75" x14ac:dyDescent="0.25">
      <c r="A245" s="117" t="s">
        <v>2</v>
      </c>
      <c r="B245" s="117" t="s">
        <v>41</v>
      </c>
      <c r="C245" s="117" t="s">
        <v>56</v>
      </c>
      <c r="D245" s="117">
        <v>44</v>
      </c>
    </row>
    <row r="246" spans="1:4" ht="15.75" x14ac:dyDescent="0.25">
      <c r="A246" s="117" t="s">
        <v>2</v>
      </c>
      <c r="B246" s="117" t="s">
        <v>69</v>
      </c>
      <c r="C246" s="117" t="s">
        <v>53</v>
      </c>
      <c r="D246" s="117">
        <v>523</v>
      </c>
    </row>
    <row r="247" spans="1:4" ht="15.75" x14ac:dyDescent="0.25">
      <c r="A247" s="117" t="s">
        <v>2</v>
      </c>
      <c r="B247" s="117" t="s">
        <v>69</v>
      </c>
      <c r="C247" s="117" t="s">
        <v>51</v>
      </c>
      <c r="D247" s="117">
        <v>53</v>
      </c>
    </row>
    <row r="248" spans="1:4" ht="15.75" x14ac:dyDescent="0.25">
      <c r="A248" s="117" t="s">
        <v>2</v>
      </c>
      <c r="B248" s="117" t="s">
        <v>69</v>
      </c>
      <c r="C248" s="117" t="s">
        <v>52</v>
      </c>
      <c r="D248" s="117">
        <v>373</v>
      </c>
    </row>
    <row r="249" spans="1:4" ht="15.75" x14ac:dyDescent="0.25">
      <c r="A249" s="117" t="s">
        <v>2</v>
      </c>
      <c r="B249" s="117" t="s">
        <v>69</v>
      </c>
      <c r="C249" s="117" t="s">
        <v>54</v>
      </c>
      <c r="D249" s="117">
        <v>248</v>
      </c>
    </row>
    <row r="250" spans="1:4" ht="15.75" x14ac:dyDescent="0.25">
      <c r="A250" s="117" t="s">
        <v>2</v>
      </c>
      <c r="B250" s="117" t="s">
        <v>69</v>
      </c>
      <c r="C250" s="117" t="s">
        <v>56</v>
      </c>
      <c r="D250" s="117">
        <v>44</v>
      </c>
    </row>
    <row r="251" spans="1:4" ht="15.75" x14ac:dyDescent="0.25">
      <c r="A251" s="117" t="s">
        <v>2</v>
      </c>
      <c r="B251" s="117" t="s">
        <v>70</v>
      </c>
      <c r="C251" s="117" t="s">
        <v>53</v>
      </c>
      <c r="D251" s="117">
        <v>442</v>
      </c>
    </row>
    <row r="252" spans="1:4" ht="15.75" x14ac:dyDescent="0.25">
      <c r="A252" s="117" t="s">
        <v>2</v>
      </c>
      <c r="B252" s="117" t="s">
        <v>70</v>
      </c>
      <c r="C252" s="117" t="s">
        <v>51</v>
      </c>
      <c r="D252" s="117">
        <v>53</v>
      </c>
    </row>
    <row r="253" spans="1:4" ht="15.75" x14ac:dyDescent="0.25">
      <c r="A253" s="117" t="s">
        <v>2</v>
      </c>
      <c r="B253" s="117" t="s">
        <v>70</v>
      </c>
      <c r="C253" s="117" t="s">
        <v>52</v>
      </c>
      <c r="D253" s="117">
        <v>314</v>
      </c>
    </row>
    <row r="254" spans="1:4" ht="15.75" x14ac:dyDescent="0.25">
      <c r="A254" s="117" t="s">
        <v>2</v>
      </c>
      <c r="B254" s="117" t="s">
        <v>70</v>
      </c>
      <c r="C254" s="117" t="s">
        <v>54</v>
      </c>
      <c r="D254" s="117">
        <v>219</v>
      </c>
    </row>
    <row r="255" spans="1:4" ht="15.75" x14ac:dyDescent="0.25">
      <c r="A255" s="117" t="s">
        <v>2</v>
      </c>
      <c r="B255" s="117" t="s">
        <v>70</v>
      </c>
      <c r="C255" s="117" t="s">
        <v>56</v>
      </c>
      <c r="D255" s="117">
        <v>27</v>
      </c>
    </row>
    <row r="256" spans="1:4" ht="15.75" x14ac:dyDescent="0.25">
      <c r="A256" s="117" t="s">
        <v>2</v>
      </c>
      <c r="B256" s="117" t="s">
        <v>101</v>
      </c>
      <c r="C256" s="117" t="s">
        <v>53</v>
      </c>
      <c r="D256" s="117">
        <v>344</v>
      </c>
    </row>
    <row r="257" spans="1:4" ht="15.75" x14ac:dyDescent="0.25">
      <c r="A257" s="117" t="s">
        <v>2</v>
      </c>
      <c r="B257" s="117" t="s">
        <v>101</v>
      </c>
      <c r="C257" s="117" t="s">
        <v>51</v>
      </c>
      <c r="D257" s="117">
        <v>51</v>
      </c>
    </row>
    <row r="258" spans="1:4" ht="15.75" x14ac:dyDescent="0.25">
      <c r="A258" s="117" t="s">
        <v>2</v>
      </c>
      <c r="B258" s="117" t="s">
        <v>101</v>
      </c>
      <c r="C258" s="117" t="s">
        <v>52</v>
      </c>
      <c r="D258" s="117">
        <v>299</v>
      </c>
    </row>
    <row r="259" spans="1:4" ht="15.75" x14ac:dyDescent="0.25">
      <c r="A259" s="117" t="s">
        <v>2</v>
      </c>
      <c r="B259" s="117" t="s">
        <v>101</v>
      </c>
      <c r="C259" s="117" t="s">
        <v>54</v>
      </c>
      <c r="D259" s="117">
        <v>325</v>
      </c>
    </row>
    <row r="260" spans="1:4" ht="15.75" x14ac:dyDescent="0.25">
      <c r="A260" s="117" t="s">
        <v>2</v>
      </c>
      <c r="B260" s="117" t="s">
        <v>101</v>
      </c>
      <c r="C260" s="117" t="s">
        <v>56</v>
      </c>
      <c r="D260" s="117">
        <v>52</v>
      </c>
    </row>
    <row r="261" spans="1:4" ht="15.75" x14ac:dyDescent="0.25">
      <c r="A261" s="117" t="s">
        <v>2</v>
      </c>
      <c r="B261" s="117" t="s">
        <v>108</v>
      </c>
      <c r="C261" s="117" t="s">
        <v>53</v>
      </c>
      <c r="D261" s="117">
        <v>257</v>
      </c>
    </row>
    <row r="262" spans="1:4" ht="15.75" x14ac:dyDescent="0.25">
      <c r="A262" s="117" t="s">
        <v>2</v>
      </c>
      <c r="B262" s="117" t="s">
        <v>108</v>
      </c>
      <c r="C262" s="117" t="s">
        <v>51</v>
      </c>
      <c r="D262" s="117">
        <v>58</v>
      </c>
    </row>
    <row r="263" spans="1:4" ht="15.75" x14ac:dyDescent="0.25">
      <c r="A263" s="117" t="s">
        <v>2</v>
      </c>
      <c r="B263" s="117" t="s">
        <v>108</v>
      </c>
      <c r="C263" s="117" t="s">
        <v>52</v>
      </c>
      <c r="D263" s="117">
        <v>240</v>
      </c>
    </row>
    <row r="264" spans="1:4" ht="15.75" x14ac:dyDescent="0.25">
      <c r="A264" s="117" t="s">
        <v>2</v>
      </c>
      <c r="B264" s="117" t="s">
        <v>108</v>
      </c>
      <c r="C264" s="117" t="s">
        <v>54</v>
      </c>
      <c r="D264" s="117">
        <v>249</v>
      </c>
    </row>
    <row r="265" spans="1:4" ht="15.75" x14ac:dyDescent="0.25">
      <c r="A265" s="117" t="s">
        <v>2</v>
      </c>
      <c r="B265" s="117" t="s">
        <v>108</v>
      </c>
      <c r="C265" s="117" t="s">
        <v>56</v>
      </c>
      <c r="D265" s="117">
        <v>40</v>
      </c>
    </row>
    <row r="266" spans="1:4" ht="15.75" x14ac:dyDescent="0.25">
      <c r="A266" s="117" t="s">
        <v>2</v>
      </c>
      <c r="B266" s="117" t="s">
        <v>110</v>
      </c>
      <c r="C266" s="117" t="s">
        <v>53</v>
      </c>
      <c r="D266" s="117">
        <v>288</v>
      </c>
    </row>
    <row r="267" spans="1:4" ht="15.75" x14ac:dyDescent="0.25">
      <c r="A267" s="117" t="s">
        <v>2</v>
      </c>
      <c r="B267" s="117" t="s">
        <v>110</v>
      </c>
      <c r="C267" s="117" t="s">
        <v>51</v>
      </c>
      <c r="D267" s="117">
        <v>58</v>
      </c>
    </row>
    <row r="268" spans="1:4" ht="15.75" x14ac:dyDescent="0.25">
      <c r="A268" s="117" t="s">
        <v>2</v>
      </c>
      <c r="B268" s="117" t="s">
        <v>110</v>
      </c>
      <c r="C268" s="117" t="s">
        <v>52</v>
      </c>
      <c r="D268" s="117">
        <v>249</v>
      </c>
    </row>
    <row r="269" spans="1:4" ht="15.75" x14ac:dyDescent="0.25">
      <c r="A269" s="117" t="s">
        <v>2</v>
      </c>
      <c r="B269" s="117" t="s">
        <v>110</v>
      </c>
      <c r="C269" s="117" t="s">
        <v>54</v>
      </c>
      <c r="D269" s="117">
        <v>327</v>
      </c>
    </row>
    <row r="270" spans="1:4" ht="15.75" x14ac:dyDescent="0.25">
      <c r="A270" s="117" t="s">
        <v>2</v>
      </c>
      <c r="B270" s="117" t="s">
        <v>110</v>
      </c>
      <c r="C270" s="117" t="s">
        <v>56</v>
      </c>
      <c r="D270" s="118">
        <v>43</v>
      </c>
    </row>
    <row r="271" spans="1:4" ht="15.75" x14ac:dyDescent="0.25">
      <c r="A271" s="117" t="s">
        <v>2</v>
      </c>
      <c r="B271" s="117" t="s">
        <v>113</v>
      </c>
      <c r="C271" s="117" t="s">
        <v>53</v>
      </c>
      <c r="D271" s="117">
        <v>239</v>
      </c>
    </row>
    <row r="272" spans="1:4" ht="15.75" x14ac:dyDescent="0.25">
      <c r="A272" s="117" t="s">
        <v>2</v>
      </c>
      <c r="B272" s="117" t="s">
        <v>113</v>
      </c>
      <c r="C272" s="117" t="s">
        <v>51</v>
      </c>
      <c r="D272" s="117">
        <v>40</v>
      </c>
    </row>
    <row r="273" spans="1:4" ht="15.75" x14ac:dyDescent="0.25">
      <c r="A273" s="117" t="s">
        <v>2</v>
      </c>
      <c r="B273" s="117" t="s">
        <v>113</v>
      </c>
      <c r="C273" s="117" t="s">
        <v>52</v>
      </c>
      <c r="D273" s="117">
        <v>274</v>
      </c>
    </row>
    <row r="274" spans="1:4" ht="15.75" x14ac:dyDescent="0.25">
      <c r="A274" s="117" t="s">
        <v>2</v>
      </c>
      <c r="B274" s="117" t="s">
        <v>113</v>
      </c>
      <c r="C274" s="117" t="s">
        <v>54</v>
      </c>
      <c r="D274" s="117">
        <v>262</v>
      </c>
    </row>
    <row r="275" spans="1:4" ht="15.75" x14ac:dyDescent="0.25">
      <c r="A275" s="117" t="s">
        <v>2</v>
      </c>
      <c r="B275" s="117" t="s">
        <v>113</v>
      </c>
      <c r="C275" s="117" t="s">
        <v>56</v>
      </c>
      <c r="D275" s="117">
        <v>42</v>
      </c>
    </row>
    <row r="276" spans="1:4" ht="15.75" x14ac:dyDescent="0.25">
      <c r="A276" s="117" t="s">
        <v>3</v>
      </c>
      <c r="B276" s="117" t="s">
        <v>18</v>
      </c>
      <c r="C276" s="117" t="s">
        <v>56</v>
      </c>
      <c r="D276" s="117">
        <v>32</v>
      </c>
    </row>
    <row r="277" spans="1:4" ht="15.75" x14ac:dyDescent="0.25">
      <c r="A277" s="117" t="s">
        <v>3</v>
      </c>
      <c r="B277" s="117" t="s">
        <v>19</v>
      </c>
      <c r="C277" s="117" t="s">
        <v>56</v>
      </c>
      <c r="D277" s="117">
        <v>61</v>
      </c>
    </row>
    <row r="278" spans="1:4" ht="15.75" x14ac:dyDescent="0.25">
      <c r="A278" s="117" t="s">
        <v>3</v>
      </c>
      <c r="B278" s="117" t="s">
        <v>20</v>
      </c>
      <c r="C278" s="117" t="s">
        <v>56</v>
      </c>
      <c r="D278" s="117">
        <v>37</v>
      </c>
    </row>
    <row r="279" spans="1:4" ht="15.75" x14ac:dyDescent="0.25">
      <c r="A279" s="117" t="s">
        <v>3</v>
      </c>
      <c r="B279" s="117" t="s">
        <v>21</v>
      </c>
      <c r="C279" s="117" t="s">
        <v>56</v>
      </c>
      <c r="D279" s="117">
        <v>45</v>
      </c>
    </row>
    <row r="280" spans="1:4" ht="15.75" x14ac:dyDescent="0.25">
      <c r="A280" s="117" t="s">
        <v>3</v>
      </c>
      <c r="B280" s="117" t="s">
        <v>22</v>
      </c>
      <c r="C280" s="117" t="s">
        <v>56</v>
      </c>
      <c r="D280" s="117">
        <v>30</v>
      </c>
    </row>
    <row r="281" spans="1:4" ht="15.75" x14ac:dyDescent="0.25">
      <c r="A281" s="117" t="s">
        <v>3</v>
      </c>
      <c r="B281" s="117" t="s">
        <v>23</v>
      </c>
      <c r="C281" s="117" t="s">
        <v>56</v>
      </c>
      <c r="D281" s="117">
        <v>25</v>
      </c>
    </row>
    <row r="282" spans="1:4" ht="15.75" x14ac:dyDescent="0.25">
      <c r="A282" s="117" t="s">
        <v>3</v>
      </c>
      <c r="B282" s="117" t="s">
        <v>24</v>
      </c>
      <c r="C282" s="117" t="s">
        <v>56</v>
      </c>
      <c r="D282" s="117">
        <v>34</v>
      </c>
    </row>
    <row r="283" spans="1:4" ht="15.75" x14ac:dyDescent="0.25">
      <c r="A283" s="117" t="s">
        <v>3</v>
      </c>
      <c r="B283" s="117" t="s">
        <v>25</v>
      </c>
      <c r="C283" s="117" t="s">
        <v>56</v>
      </c>
      <c r="D283" s="117">
        <v>38</v>
      </c>
    </row>
    <row r="284" spans="1:4" ht="15.75" x14ac:dyDescent="0.25">
      <c r="A284" s="117" t="s">
        <v>3</v>
      </c>
      <c r="B284" s="117" t="s">
        <v>25</v>
      </c>
      <c r="C284" s="117" t="s">
        <v>49</v>
      </c>
      <c r="D284" s="117">
        <v>933</v>
      </c>
    </row>
    <row r="285" spans="1:4" ht="15.75" x14ac:dyDescent="0.25">
      <c r="A285" s="117" t="s">
        <v>3</v>
      </c>
      <c r="B285" s="117" t="s">
        <v>26</v>
      </c>
      <c r="C285" s="117" t="s">
        <v>56</v>
      </c>
      <c r="D285" s="117">
        <v>25</v>
      </c>
    </row>
    <row r="286" spans="1:4" ht="15.75" x14ac:dyDescent="0.25">
      <c r="A286" s="117" t="s">
        <v>3</v>
      </c>
      <c r="B286" s="117" t="s">
        <v>26</v>
      </c>
      <c r="C286" s="117" t="s">
        <v>49</v>
      </c>
      <c r="D286" s="117">
        <v>862</v>
      </c>
    </row>
    <row r="287" spans="1:4" ht="15.75" x14ac:dyDescent="0.25">
      <c r="A287" s="117" t="s">
        <v>3</v>
      </c>
      <c r="B287" s="117" t="s">
        <v>27</v>
      </c>
      <c r="C287" s="117" t="s">
        <v>56</v>
      </c>
      <c r="D287" s="117">
        <v>33</v>
      </c>
    </row>
    <row r="288" spans="1:4" ht="15.75" x14ac:dyDescent="0.25">
      <c r="A288" s="117" t="s">
        <v>3</v>
      </c>
      <c r="B288" s="117" t="s">
        <v>27</v>
      </c>
      <c r="C288" s="117" t="s">
        <v>49</v>
      </c>
      <c r="D288" s="117">
        <v>829</v>
      </c>
    </row>
    <row r="289" spans="1:4" ht="15.75" x14ac:dyDescent="0.25">
      <c r="A289" s="117" t="s">
        <v>3</v>
      </c>
      <c r="B289" s="117" t="s">
        <v>28</v>
      </c>
      <c r="C289" s="117" t="s">
        <v>56</v>
      </c>
      <c r="D289" s="117">
        <v>27</v>
      </c>
    </row>
    <row r="290" spans="1:4" ht="15.75" x14ac:dyDescent="0.25">
      <c r="A290" s="117" t="s">
        <v>3</v>
      </c>
      <c r="B290" s="117" t="s">
        <v>28</v>
      </c>
      <c r="C290" s="117" t="s">
        <v>49</v>
      </c>
      <c r="D290" s="117">
        <v>795</v>
      </c>
    </row>
    <row r="291" spans="1:4" ht="15.75" x14ac:dyDescent="0.25">
      <c r="A291" s="117" t="s">
        <v>3</v>
      </c>
      <c r="B291" s="117" t="s">
        <v>29</v>
      </c>
      <c r="C291" s="117" t="s">
        <v>56</v>
      </c>
      <c r="D291" s="117">
        <v>24</v>
      </c>
    </row>
    <row r="292" spans="1:4" ht="15.75" x14ac:dyDescent="0.25">
      <c r="A292" s="117" t="s">
        <v>3</v>
      </c>
      <c r="B292" s="117" t="s">
        <v>29</v>
      </c>
      <c r="C292" s="117" t="s">
        <v>49</v>
      </c>
      <c r="D292" s="117">
        <v>759</v>
      </c>
    </row>
    <row r="293" spans="1:4" ht="15.75" x14ac:dyDescent="0.25">
      <c r="A293" s="117" t="s">
        <v>3</v>
      </c>
      <c r="B293" s="117" t="s">
        <v>30</v>
      </c>
      <c r="C293" s="117" t="s">
        <v>56</v>
      </c>
      <c r="D293" s="117">
        <v>20</v>
      </c>
    </row>
    <row r="294" spans="1:4" ht="15.75" x14ac:dyDescent="0.25">
      <c r="A294" s="117" t="s">
        <v>3</v>
      </c>
      <c r="B294" s="117" t="s">
        <v>30</v>
      </c>
      <c r="C294" s="117" t="s">
        <v>49</v>
      </c>
      <c r="D294" s="117">
        <v>632</v>
      </c>
    </row>
    <row r="295" spans="1:4" ht="15.75" x14ac:dyDescent="0.25">
      <c r="A295" s="117" t="s">
        <v>3</v>
      </c>
      <c r="B295" s="117" t="s">
        <v>31</v>
      </c>
      <c r="C295" s="117" t="s">
        <v>56</v>
      </c>
      <c r="D295" s="117">
        <v>28</v>
      </c>
    </row>
    <row r="296" spans="1:4" ht="15.75" x14ac:dyDescent="0.25">
      <c r="A296" s="117" t="s">
        <v>3</v>
      </c>
      <c r="B296" s="117" t="s">
        <v>31</v>
      </c>
      <c r="C296" s="117" t="s">
        <v>49</v>
      </c>
      <c r="D296" s="117">
        <v>632</v>
      </c>
    </row>
    <row r="297" spans="1:4" ht="15.75" x14ac:dyDescent="0.25">
      <c r="A297" s="117" t="s">
        <v>3</v>
      </c>
      <c r="B297" s="117" t="s">
        <v>32</v>
      </c>
      <c r="C297" s="117" t="s">
        <v>56</v>
      </c>
      <c r="D297" s="117">
        <v>17</v>
      </c>
    </row>
    <row r="298" spans="1:4" ht="15.75" x14ac:dyDescent="0.25">
      <c r="A298" s="117" t="s">
        <v>3</v>
      </c>
      <c r="B298" s="117" t="s">
        <v>32</v>
      </c>
      <c r="C298" s="117" t="s">
        <v>49</v>
      </c>
      <c r="D298" s="117">
        <v>657</v>
      </c>
    </row>
    <row r="299" spans="1:4" ht="15.75" x14ac:dyDescent="0.25">
      <c r="A299" s="117" t="s">
        <v>3</v>
      </c>
      <c r="B299" s="117" t="s">
        <v>33</v>
      </c>
      <c r="C299" s="117" t="s">
        <v>53</v>
      </c>
      <c r="D299" s="117">
        <v>221</v>
      </c>
    </row>
    <row r="300" spans="1:4" ht="15.75" x14ac:dyDescent="0.25">
      <c r="A300" s="117" t="s">
        <v>3</v>
      </c>
      <c r="B300" s="117" t="s">
        <v>33</v>
      </c>
      <c r="C300" s="117" t="s">
        <v>51</v>
      </c>
      <c r="D300" s="117">
        <v>48</v>
      </c>
    </row>
    <row r="301" spans="1:4" ht="15.75" x14ac:dyDescent="0.25">
      <c r="A301" s="117" t="s">
        <v>3</v>
      </c>
      <c r="B301" s="117" t="s">
        <v>33</v>
      </c>
      <c r="C301" s="117" t="s">
        <v>52</v>
      </c>
      <c r="D301" s="117">
        <v>202</v>
      </c>
    </row>
    <row r="302" spans="1:4" ht="15.75" x14ac:dyDescent="0.25">
      <c r="A302" s="117" t="s">
        <v>3</v>
      </c>
      <c r="B302" s="117" t="s">
        <v>33</v>
      </c>
      <c r="C302" s="117" t="s">
        <v>54</v>
      </c>
      <c r="D302" s="117">
        <v>104</v>
      </c>
    </row>
    <row r="303" spans="1:4" ht="15.75" x14ac:dyDescent="0.25">
      <c r="A303" s="117" t="s">
        <v>3</v>
      </c>
      <c r="B303" s="117" t="s">
        <v>33</v>
      </c>
      <c r="C303" s="117" t="s">
        <v>56</v>
      </c>
      <c r="D303" s="117">
        <v>23</v>
      </c>
    </row>
    <row r="304" spans="1:4" ht="15.75" x14ac:dyDescent="0.25">
      <c r="A304" s="117" t="s">
        <v>3</v>
      </c>
      <c r="B304" s="117" t="s">
        <v>34</v>
      </c>
      <c r="C304" s="117" t="s">
        <v>53</v>
      </c>
      <c r="D304" s="117">
        <v>180</v>
      </c>
    </row>
    <row r="305" spans="1:4" ht="15.75" x14ac:dyDescent="0.25">
      <c r="A305" s="117" t="s">
        <v>3</v>
      </c>
      <c r="B305" s="117" t="s">
        <v>34</v>
      </c>
      <c r="C305" s="117" t="s">
        <v>51</v>
      </c>
      <c r="D305" s="117">
        <v>47</v>
      </c>
    </row>
    <row r="306" spans="1:4" ht="15.75" x14ac:dyDescent="0.25">
      <c r="A306" s="117" t="s">
        <v>3</v>
      </c>
      <c r="B306" s="117" t="s">
        <v>34</v>
      </c>
      <c r="C306" s="117" t="s">
        <v>52</v>
      </c>
      <c r="D306" s="117">
        <v>231</v>
      </c>
    </row>
    <row r="307" spans="1:4" ht="15.75" x14ac:dyDescent="0.25">
      <c r="A307" s="117" t="s">
        <v>3</v>
      </c>
      <c r="B307" s="117" t="s">
        <v>34</v>
      </c>
      <c r="C307" s="117" t="s">
        <v>54</v>
      </c>
      <c r="D307" s="117">
        <v>149</v>
      </c>
    </row>
    <row r="308" spans="1:4" ht="15.75" x14ac:dyDescent="0.25">
      <c r="A308" s="117" t="s">
        <v>3</v>
      </c>
      <c r="B308" s="117" t="s">
        <v>34</v>
      </c>
      <c r="C308" s="117" t="s">
        <v>56</v>
      </c>
      <c r="D308" s="117">
        <v>21</v>
      </c>
    </row>
    <row r="309" spans="1:4" ht="15.75" x14ac:dyDescent="0.25">
      <c r="A309" s="117" t="s">
        <v>3</v>
      </c>
      <c r="B309" s="117" t="s">
        <v>35</v>
      </c>
      <c r="C309" s="117" t="s">
        <v>53</v>
      </c>
      <c r="D309" s="117">
        <v>173</v>
      </c>
    </row>
    <row r="310" spans="1:4" ht="15.75" x14ac:dyDescent="0.25">
      <c r="A310" s="117" t="s">
        <v>3</v>
      </c>
      <c r="B310" s="117" t="s">
        <v>35</v>
      </c>
      <c r="C310" s="117" t="s">
        <v>51</v>
      </c>
      <c r="D310" s="117">
        <v>43</v>
      </c>
    </row>
    <row r="311" spans="1:4" ht="15.75" x14ac:dyDescent="0.25">
      <c r="A311" s="117" t="s">
        <v>3</v>
      </c>
      <c r="B311" s="117" t="s">
        <v>35</v>
      </c>
      <c r="C311" s="117" t="s">
        <v>52</v>
      </c>
      <c r="D311" s="117">
        <v>197</v>
      </c>
    </row>
    <row r="312" spans="1:4" ht="15.75" x14ac:dyDescent="0.25">
      <c r="A312" s="117" t="s">
        <v>3</v>
      </c>
      <c r="B312" s="117" t="s">
        <v>35</v>
      </c>
      <c r="C312" s="117" t="s">
        <v>54</v>
      </c>
      <c r="D312" s="117">
        <v>179</v>
      </c>
    </row>
    <row r="313" spans="1:4" ht="15.75" x14ac:dyDescent="0.25">
      <c r="A313" s="117" t="s">
        <v>3</v>
      </c>
      <c r="B313" s="117" t="s">
        <v>35</v>
      </c>
      <c r="C313" s="117" t="s">
        <v>56</v>
      </c>
      <c r="D313" s="117">
        <v>23</v>
      </c>
    </row>
    <row r="314" spans="1:4" ht="15.75" x14ac:dyDescent="0.25">
      <c r="A314" s="117" t="s">
        <v>3</v>
      </c>
      <c r="B314" s="117" t="s">
        <v>36</v>
      </c>
      <c r="C314" s="117" t="s">
        <v>53</v>
      </c>
      <c r="D314" s="117">
        <v>185</v>
      </c>
    </row>
    <row r="315" spans="1:4" ht="15.75" x14ac:dyDescent="0.25">
      <c r="A315" s="117" t="s">
        <v>3</v>
      </c>
      <c r="B315" s="117" t="s">
        <v>36</v>
      </c>
      <c r="C315" s="117" t="s">
        <v>51</v>
      </c>
      <c r="D315" s="117">
        <v>36</v>
      </c>
    </row>
    <row r="316" spans="1:4" ht="15.75" x14ac:dyDescent="0.25">
      <c r="A316" s="117" t="s">
        <v>3</v>
      </c>
      <c r="B316" s="117" t="s">
        <v>36</v>
      </c>
      <c r="C316" s="117" t="s">
        <v>52</v>
      </c>
      <c r="D316" s="117">
        <v>189</v>
      </c>
    </row>
    <row r="317" spans="1:4" ht="15.75" x14ac:dyDescent="0.25">
      <c r="A317" s="117" t="s">
        <v>3</v>
      </c>
      <c r="B317" s="117" t="s">
        <v>36</v>
      </c>
      <c r="C317" s="117" t="s">
        <v>54</v>
      </c>
      <c r="D317" s="117">
        <v>131</v>
      </c>
    </row>
    <row r="318" spans="1:4" ht="15.75" x14ac:dyDescent="0.25">
      <c r="A318" s="117" t="s">
        <v>3</v>
      </c>
      <c r="B318" s="117" t="s">
        <v>36</v>
      </c>
      <c r="C318" s="117" t="s">
        <v>56</v>
      </c>
      <c r="D318" s="117">
        <v>17</v>
      </c>
    </row>
    <row r="319" spans="1:4" ht="15.75" x14ac:dyDescent="0.25">
      <c r="A319" s="117" t="s">
        <v>3</v>
      </c>
      <c r="B319" s="117" t="s">
        <v>37</v>
      </c>
      <c r="C319" s="117" t="s">
        <v>53</v>
      </c>
      <c r="D319" s="117">
        <v>220</v>
      </c>
    </row>
    <row r="320" spans="1:4" ht="15.75" x14ac:dyDescent="0.25">
      <c r="A320" s="117" t="s">
        <v>3</v>
      </c>
      <c r="B320" s="117" t="s">
        <v>37</v>
      </c>
      <c r="C320" s="117" t="s">
        <v>51</v>
      </c>
      <c r="D320" s="117">
        <v>44</v>
      </c>
    </row>
    <row r="321" spans="1:4" ht="15.75" x14ac:dyDescent="0.25">
      <c r="A321" s="117" t="s">
        <v>3</v>
      </c>
      <c r="B321" s="117" t="s">
        <v>37</v>
      </c>
      <c r="C321" s="117" t="s">
        <v>52</v>
      </c>
      <c r="D321" s="117">
        <v>198</v>
      </c>
    </row>
    <row r="322" spans="1:4" ht="15.75" x14ac:dyDescent="0.25">
      <c r="A322" s="117" t="s">
        <v>3</v>
      </c>
      <c r="B322" s="117" t="s">
        <v>37</v>
      </c>
      <c r="C322" s="117" t="s">
        <v>54</v>
      </c>
      <c r="D322" s="117">
        <v>164</v>
      </c>
    </row>
    <row r="323" spans="1:4" ht="15.75" x14ac:dyDescent="0.25">
      <c r="A323" s="117" t="s">
        <v>3</v>
      </c>
      <c r="B323" s="117" t="s">
        <v>37</v>
      </c>
      <c r="C323" s="117" t="s">
        <v>56</v>
      </c>
      <c r="D323" s="117">
        <v>17</v>
      </c>
    </row>
    <row r="324" spans="1:4" ht="15.75" x14ac:dyDescent="0.25">
      <c r="A324" s="117" t="s">
        <v>3</v>
      </c>
      <c r="B324" s="117" t="s">
        <v>38</v>
      </c>
      <c r="C324" s="117" t="s">
        <v>53</v>
      </c>
      <c r="D324" s="117">
        <v>170</v>
      </c>
    </row>
    <row r="325" spans="1:4" ht="15.75" x14ac:dyDescent="0.25">
      <c r="A325" s="117" t="s">
        <v>3</v>
      </c>
      <c r="B325" s="117" t="s">
        <v>38</v>
      </c>
      <c r="C325" s="117" t="s">
        <v>51</v>
      </c>
      <c r="D325" s="117">
        <v>37</v>
      </c>
    </row>
    <row r="326" spans="1:4" ht="15.75" x14ac:dyDescent="0.25">
      <c r="A326" s="117" t="s">
        <v>3</v>
      </c>
      <c r="B326" s="117" t="s">
        <v>38</v>
      </c>
      <c r="C326" s="117" t="s">
        <v>52</v>
      </c>
      <c r="D326" s="117">
        <v>172</v>
      </c>
    </row>
    <row r="327" spans="1:4" ht="15.75" x14ac:dyDescent="0.25">
      <c r="A327" s="117" t="s">
        <v>3</v>
      </c>
      <c r="B327" s="117" t="s">
        <v>38</v>
      </c>
      <c r="C327" s="117" t="s">
        <v>54</v>
      </c>
      <c r="D327" s="117">
        <v>164</v>
      </c>
    </row>
    <row r="328" spans="1:4" ht="15.75" x14ac:dyDescent="0.25">
      <c r="A328" s="117" t="s">
        <v>3</v>
      </c>
      <c r="B328" s="117" t="s">
        <v>38</v>
      </c>
      <c r="C328" s="117" t="s">
        <v>56</v>
      </c>
      <c r="D328" s="117">
        <v>20</v>
      </c>
    </row>
    <row r="329" spans="1:4" ht="15.75" x14ac:dyDescent="0.25">
      <c r="A329" s="117" t="s">
        <v>3</v>
      </c>
      <c r="B329" s="117" t="s">
        <v>39</v>
      </c>
      <c r="C329" s="117" t="s">
        <v>53</v>
      </c>
      <c r="D329" s="117">
        <v>163</v>
      </c>
    </row>
    <row r="330" spans="1:4" ht="15.75" x14ac:dyDescent="0.25">
      <c r="A330" s="117" t="s">
        <v>3</v>
      </c>
      <c r="B330" s="117" t="s">
        <v>39</v>
      </c>
      <c r="C330" s="117" t="s">
        <v>51</v>
      </c>
      <c r="D330" s="117">
        <v>53</v>
      </c>
    </row>
    <row r="331" spans="1:4" ht="15.75" x14ac:dyDescent="0.25">
      <c r="A331" s="117" t="s">
        <v>3</v>
      </c>
      <c r="B331" s="117" t="s">
        <v>39</v>
      </c>
      <c r="C331" s="117" t="s">
        <v>52</v>
      </c>
      <c r="D331" s="117">
        <v>216</v>
      </c>
    </row>
    <row r="332" spans="1:4" ht="15.75" x14ac:dyDescent="0.25">
      <c r="A332" s="117" t="s">
        <v>3</v>
      </c>
      <c r="B332" s="117" t="s">
        <v>39</v>
      </c>
      <c r="C332" s="117" t="s">
        <v>54</v>
      </c>
      <c r="D332" s="117">
        <v>160</v>
      </c>
    </row>
    <row r="333" spans="1:4" ht="15.75" x14ac:dyDescent="0.25">
      <c r="A333" s="117" t="s">
        <v>3</v>
      </c>
      <c r="B333" s="117" t="s">
        <v>39</v>
      </c>
      <c r="C333" s="117" t="s">
        <v>56</v>
      </c>
      <c r="D333" s="117">
        <v>19</v>
      </c>
    </row>
    <row r="334" spans="1:4" ht="15.75" x14ac:dyDescent="0.25">
      <c r="A334" s="117" t="s">
        <v>3</v>
      </c>
      <c r="B334" s="117" t="s">
        <v>40</v>
      </c>
      <c r="C334" s="117" t="s">
        <v>53</v>
      </c>
      <c r="D334" s="117">
        <v>193</v>
      </c>
    </row>
    <row r="335" spans="1:4" ht="15.75" x14ac:dyDescent="0.25">
      <c r="A335" s="117" t="s">
        <v>3</v>
      </c>
      <c r="B335" s="117" t="s">
        <v>40</v>
      </c>
      <c r="C335" s="117" t="s">
        <v>51</v>
      </c>
      <c r="D335" s="117">
        <v>38</v>
      </c>
    </row>
    <row r="336" spans="1:4" ht="15.75" x14ac:dyDescent="0.25">
      <c r="A336" s="117" t="s">
        <v>3</v>
      </c>
      <c r="B336" s="117" t="s">
        <v>40</v>
      </c>
      <c r="C336" s="117" t="s">
        <v>52</v>
      </c>
      <c r="D336" s="117">
        <v>165</v>
      </c>
    </row>
    <row r="337" spans="1:4" ht="15.75" x14ac:dyDescent="0.25">
      <c r="A337" s="117" t="s">
        <v>3</v>
      </c>
      <c r="B337" s="117" t="s">
        <v>40</v>
      </c>
      <c r="C337" s="117" t="s">
        <v>54</v>
      </c>
      <c r="D337" s="117">
        <v>225</v>
      </c>
    </row>
    <row r="338" spans="1:4" ht="15.75" x14ac:dyDescent="0.25">
      <c r="A338" s="117" t="s">
        <v>3</v>
      </c>
      <c r="B338" s="117" t="s">
        <v>40</v>
      </c>
      <c r="C338" s="117" t="s">
        <v>56</v>
      </c>
      <c r="D338" s="117">
        <v>19</v>
      </c>
    </row>
    <row r="339" spans="1:4" ht="15.75" x14ac:dyDescent="0.25">
      <c r="A339" s="117" t="s">
        <v>3</v>
      </c>
      <c r="B339" s="117" t="s">
        <v>41</v>
      </c>
      <c r="C339" s="117" t="s">
        <v>53</v>
      </c>
      <c r="D339" s="117">
        <v>146</v>
      </c>
    </row>
    <row r="340" spans="1:4" ht="15.75" x14ac:dyDescent="0.25">
      <c r="A340" s="117" t="s">
        <v>3</v>
      </c>
      <c r="B340" s="117" t="s">
        <v>41</v>
      </c>
      <c r="C340" s="117" t="s">
        <v>51</v>
      </c>
      <c r="D340" s="117">
        <v>37</v>
      </c>
    </row>
    <row r="341" spans="1:4" ht="15.75" x14ac:dyDescent="0.25">
      <c r="A341" s="117" t="s">
        <v>3</v>
      </c>
      <c r="B341" s="117" t="s">
        <v>41</v>
      </c>
      <c r="C341" s="117" t="s">
        <v>52</v>
      </c>
      <c r="D341" s="117">
        <v>171</v>
      </c>
    </row>
    <row r="342" spans="1:4" ht="15.75" x14ac:dyDescent="0.25">
      <c r="A342" s="117" t="s">
        <v>3</v>
      </c>
      <c r="B342" s="117" t="s">
        <v>41</v>
      </c>
      <c r="C342" s="117" t="s">
        <v>54</v>
      </c>
      <c r="D342" s="117">
        <v>172</v>
      </c>
    </row>
    <row r="343" spans="1:4" ht="15.75" x14ac:dyDescent="0.25">
      <c r="A343" s="117" t="s">
        <v>3</v>
      </c>
      <c r="B343" s="117" t="s">
        <v>41</v>
      </c>
      <c r="C343" s="117" t="s">
        <v>56</v>
      </c>
      <c r="D343" s="117">
        <v>15</v>
      </c>
    </row>
    <row r="344" spans="1:4" ht="15.75" x14ac:dyDescent="0.25">
      <c r="A344" s="117" t="s">
        <v>3</v>
      </c>
      <c r="B344" s="117" t="s">
        <v>69</v>
      </c>
      <c r="C344" s="117" t="s">
        <v>53</v>
      </c>
      <c r="D344" s="117">
        <v>105</v>
      </c>
    </row>
    <row r="345" spans="1:4" ht="15.75" x14ac:dyDescent="0.25">
      <c r="A345" s="117" t="s">
        <v>3</v>
      </c>
      <c r="B345" s="117" t="s">
        <v>69</v>
      </c>
      <c r="C345" s="117" t="s">
        <v>51</v>
      </c>
      <c r="D345" s="117">
        <v>43</v>
      </c>
    </row>
    <row r="346" spans="1:4" ht="15.75" x14ac:dyDescent="0.25">
      <c r="A346" s="117" t="s">
        <v>3</v>
      </c>
      <c r="B346" s="117" t="s">
        <v>69</v>
      </c>
      <c r="C346" s="117" t="s">
        <v>52</v>
      </c>
      <c r="D346" s="117">
        <v>141</v>
      </c>
    </row>
    <row r="347" spans="1:4" ht="15.75" x14ac:dyDescent="0.25">
      <c r="A347" s="117" t="s">
        <v>3</v>
      </c>
      <c r="B347" s="117" t="s">
        <v>69</v>
      </c>
      <c r="C347" s="117" t="s">
        <v>54</v>
      </c>
      <c r="D347" s="117">
        <v>107</v>
      </c>
    </row>
    <row r="348" spans="1:4" ht="15.75" x14ac:dyDescent="0.25">
      <c r="A348" s="117" t="s">
        <v>3</v>
      </c>
      <c r="B348" s="117" t="s">
        <v>69</v>
      </c>
      <c r="C348" s="117" t="s">
        <v>56</v>
      </c>
      <c r="D348" s="117">
        <v>20</v>
      </c>
    </row>
    <row r="349" spans="1:4" ht="15.75" x14ac:dyDescent="0.25">
      <c r="A349" s="117" t="s">
        <v>3</v>
      </c>
      <c r="B349" s="117" t="s">
        <v>70</v>
      </c>
      <c r="C349" s="117" t="s">
        <v>53</v>
      </c>
      <c r="D349" s="117">
        <v>156</v>
      </c>
    </row>
    <row r="350" spans="1:4" ht="15.75" x14ac:dyDescent="0.25">
      <c r="A350" s="117" t="s">
        <v>3</v>
      </c>
      <c r="B350" s="117" t="s">
        <v>70</v>
      </c>
      <c r="C350" s="117" t="s">
        <v>51</v>
      </c>
      <c r="D350" s="117">
        <v>46</v>
      </c>
    </row>
    <row r="351" spans="1:4" ht="15.75" x14ac:dyDescent="0.25">
      <c r="A351" s="117" t="s">
        <v>3</v>
      </c>
      <c r="B351" s="117" t="s">
        <v>70</v>
      </c>
      <c r="C351" s="117" t="s">
        <v>52</v>
      </c>
      <c r="D351" s="117">
        <v>153</v>
      </c>
    </row>
    <row r="352" spans="1:4" ht="15.75" x14ac:dyDescent="0.25">
      <c r="A352" s="117" t="s">
        <v>3</v>
      </c>
      <c r="B352" s="117" t="s">
        <v>70</v>
      </c>
      <c r="C352" s="117" t="s">
        <v>54</v>
      </c>
      <c r="D352" s="117">
        <v>154</v>
      </c>
    </row>
    <row r="353" spans="1:4" ht="15.75" x14ac:dyDescent="0.25">
      <c r="A353" s="117" t="s">
        <v>3</v>
      </c>
      <c r="B353" s="117" t="s">
        <v>70</v>
      </c>
      <c r="C353" s="117" t="s">
        <v>56</v>
      </c>
      <c r="D353" s="117">
        <v>16</v>
      </c>
    </row>
    <row r="354" spans="1:4" ht="15.75" x14ac:dyDescent="0.25">
      <c r="A354" s="117" t="s">
        <v>3</v>
      </c>
      <c r="B354" s="117" t="s">
        <v>101</v>
      </c>
      <c r="C354" s="117" t="s">
        <v>53</v>
      </c>
      <c r="D354" s="117">
        <v>131</v>
      </c>
    </row>
    <row r="355" spans="1:4" ht="15.75" x14ac:dyDescent="0.25">
      <c r="A355" s="117" t="s">
        <v>3</v>
      </c>
      <c r="B355" s="117" t="s">
        <v>101</v>
      </c>
      <c r="C355" s="117" t="s">
        <v>51</v>
      </c>
      <c r="D355" s="117">
        <v>25</v>
      </c>
    </row>
    <row r="356" spans="1:4" ht="15.75" x14ac:dyDescent="0.25">
      <c r="A356" s="117" t="s">
        <v>3</v>
      </c>
      <c r="B356" s="117" t="s">
        <v>101</v>
      </c>
      <c r="C356" s="117" t="s">
        <v>52</v>
      </c>
      <c r="D356" s="117">
        <v>105</v>
      </c>
    </row>
    <row r="357" spans="1:4" ht="15.75" x14ac:dyDescent="0.25">
      <c r="A357" s="117" t="s">
        <v>3</v>
      </c>
      <c r="B357" s="117" t="s">
        <v>101</v>
      </c>
      <c r="C357" s="117" t="s">
        <v>54</v>
      </c>
      <c r="D357" s="117">
        <v>147</v>
      </c>
    </row>
    <row r="358" spans="1:4" ht="15.75" x14ac:dyDescent="0.25">
      <c r="A358" s="117" t="s">
        <v>3</v>
      </c>
      <c r="B358" s="117" t="s">
        <v>101</v>
      </c>
      <c r="C358" s="117" t="s">
        <v>56</v>
      </c>
      <c r="D358" s="117">
        <v>21</v>
      </c>
    </row>
    <row r="359" spans="1:4" ht="15.75" x14ac:dyDescent="0.25">
      <c r="A359" s="117" t="s">
        <v>3</v>
      </c>
      <c r="B359" s="117" t="s">
        <v>108</v>
      </c>
      <c r="C359" s="117" t="s">
        <v>53</v>
      </c>
      <c r="D359" s="117">
        <v>176</v>
      </c>
    </row>
    <row r="360" spans="1:4" ht="15.75" x14ac:dyDescent="0.25">
      <c r="A360" s="117" t="s">
        <v>3</v>
      </c>
      <c r="B360" s="117" t="s">
        <v>108</v>
      </c>
      <c r="C360" s="117" t="s">
        <v>51</v>
      </c>
      <c r="D360" s="117">
        <v>28</v>
      </c>
    </row>
    <row r="361" spans="1:4" ht="15.75" x14ac:dyDescent="0.25">
      <c r="A361" s="117" t="s">
        <v>3</v>
      </c>
      <c r="B361" s="117" t="s">
        <v>108</v>
      </c>
      <c r="C361" s="117" t="s">
        <v>52</v>
      </c>
      <c r="D361" s="117">
        <v>115</v>
      </c>
    </row>
    <row r="362" spans="1:4" ht="15.75" x14ac:dyDescent="0.25">
      <c r="A362" s="117" t="s">
        <v>3</v>
      </c>
      <c r="B362" s="117" t="s">
        <v>108</v>
      </c>
      <c r="C362" s="117" t="s">
        <v>54</v>
      </c>
      <c r="D362" s="117">
        <v>160</v>
      </c>
    </row>
    <row r="363" spans="1:4" ht="15.75" x14ac:dyDescent="0.25">
      <c r="A363" s="117" t="s">
        <v>3</v>
      </c>
      <c r="B363" s="117" t="s">
        <v>108</v>
      </c>
      <c r="C363" s="117" t="s">
        <v>56</v>
      </c>
      <c r="D363" s="117">
        <v>21</v>
      </c>
    </row>
    <row r="364" spans="1:4" ht="15.75" x14ac:dyDescent="0.25">
      <c r="A364" s="117" t="s">
        <v>3</v>
      </c>
      <c r="B364" s="117" t="s">
        <v>110</v>
      </c>
      <c r="C364" s="117" t="s">
        <v>53</v>
      </c>
      <c r="D364" s="117">
        <v>126</v>
      </c>
    </row>
    <row r="365" spans="1:4" ht="15.75" x14ac:dyDescent="0.25">
      <c r="A365" s="117" t="s">
        <v>3</v>
      </c>
      <c r="B365" s="117" t="s">
        <v>110</v>
      </c>
      <c r="C365" s="117" t="s">
        <v>51</v>
      </c>
      <c r="D365" s="117">
        <v>36</v>
      </c>
    </row>
    <row r="366" spans="1:4" ht="15.75" x14ac:dyDescent="0.25">
      <c r="A366" s="117" t="s">
        <v>3</v>
      </c>
      <c r="B366" s="117" t="s">
        <v>110</v>
      </c>
      <c r="C366" s="117" t="s">
        <v>52</v>
      </c>
      <c r="D366" s="117">
        <v>101</v>
      </c>
    </row>
    <row r="367" spans="1:4" ht="15.75" x14ac:dyDescent="0.25">
      <c r="A367" s="117" t="s">
        <v>3</v>
      </c>
      <c r="B367" s="117" t="s">
        <v>110</v>
      </c>
      <c r="C367" s="117" t="s">
        <v>54</v>
      </c>
      <c r="D367" s="117">
        <v>159</v>
      </c>
    </row>
    <row r="368" spans="1:4" ht="15.75" x14ac:dyDescent="0.25">
      <c r="A368" s="117" t="s">
        <v>3</v>
      </c>
      <c r="B368" s="117" t="s">
        <v>110</v>
      </c>
      <c r="C368" s="117" t="s">
        <v>56</v>
      </c>
      <c r="D368" s="117">
        <v>14</v>
      </c>
    </row>
    <row r="369" spans="1:4" ht="15.75" x14ac:dyDescent="0.25">
      <c r="A369" s="117" t="s">
        <v>3</v>
      </c>
      <c r="B369" s="117" t="s">
        <v>113</v>
      </c>
      <c r="C369" s="117" t="s">
        <v>53</v>
      </c>
      <c r="D369" s="117">
        <v>118</v>
      </c>
    </row>
    <row r="370" spans="1:4" ht="15.75" x14ac:dyDescent="0.25">
      <c r="A370" s="117" t="s">
        <v>3</v>
      </c>
      <c r="B370" s="117" t="s">
        <v>113</v>
      </c>
      <c r="C370" s="117" t="s">
        <v>51</v>
      </c>
      <c r="D370" s="117">
        <v>33</v>
      </c>
    </row>
    <row r="371" spans="1:4" ht="15.75" x14ac:dyDescent="0.25">
      <c r="A371" s="117" t="s">
        <v>3</v>
      </c>
      <c r="B371" s="117" t="s">
        <v>113</v>
      </c>
      <c r="C371" s="117" t="s">
        <v>52</v>
      </c>
      <c r="D371" s="117">
        <v>93</v>
      </c>
    </row>
    <row r="372" spans="1:4" ht="15.75" x14ac:dyDescent="0.25">
      <c r="A372" s="117" t="s">
        <v>3</v>
      </c>
      <c r="B372" s="117" t="s">
        <v>113</v>
      </c>
      <c r="C372" s="117" t="s">
        <v>54</v>
      </c>
      <c r="D372" s="117">
        <v>122</v>
      </c>
    </row>
    <row r="373" spans="1:4" ht="15.75" x14ac:dyDescent="0.25">
      <c r="A373" s="117" t="s">
        <v>3</v>
      </c>
      <c r="B373" s="117" t="s">
        <v>113</v>
      </c>
      <c r="C373" s="117" t="s">
        <v>56</v>
      </c>
      <c r="D373" s="117">
        <v>18</v>
      </c>
    </row>
    <row r="374" spans="1:4" x14ac:dyDescent="0.25">
      <c r="A374" s="46"/>
      <c r="B374" s="46"/>
      <c r="C374" s="46"/>
      <c r="D374" s="46"/>
    </row>
    <row r="375" spans="1:4" x14ac:dyDescent="0.25">
      <c r="A375" s="46"/>
      <c r="B375" s="46"/>
      <c r="C375" s="46"/>
      <c r="D375" s="46"/>
    </row>
    <row r="376" spans="1:4" x14ac:dyDescent="0.25">
      <c r="A376" s="46"/>
      <c r="B376" s="46"/>
      <c r="C376" s="46"/>
      <c r="D376" s="46"/>
    </row>
    <row r="377" spans="1:4" x14ac:dyDescent="0.25">
      <c r="A377" s="46"/>
      <c r="B377" s="46"/>
      <c r="C377" s="46"/>
      <c r="D377" s="46"/>
    </row>
    <row r="378" spans="1:4" x14ac:dyDescent="0.25">
      <c r="A378" s="46"/>
      <c r="B378" s="46"/>
      <c r="C378" s="46"/>
      <c r="D378" s="46"/>
    </row>
    <row r="379" spans="1:4" x14ac:dyDescent="0.25">
      <c r="A379" s="46"/>
      <c r="B379" s="46"/>
      <c r="C379" s="46"/>
      <c r="D379" s="46"/>
    </row>
    <row r="380" spans="1:4" x14ac:dyDescent="0.25">
      <c r="A380" s="46"/>
      <c r="B380" s="46"/>
      <c r="C380" s="46"/>
      <c r="D380" s="46"/>
    </row>
    <row r="381" spans="1:4" x14ac:dyDescent="0.25">
      <c r="A381" s="46"/>
      <c r="B381" s="46"/>
      <c r="C381" s="46"/>
      <c r="D381" s="46"/>
    </row>
    <row r="382" spans="1:4" x14ac:dyDescent="0.25">
      <c r="A382" s="46"/>
      <c r="B382" s="46"/>
      <c r="C382" s="46"/>
      <c r="D382" s="46"/>
    </row>
    <row r="383" spans="1:4" x14ac:dyDescent="0.25">
      <c r="A383" s="46"/>
      <c r="B383" s="46"/>
      <c r="C383" s="46"/>
      <c r="D383" s="46"/>
    </row>
    <row r="384" spans="1:4" x14ac:dyDescent="0.25">
      <c r="A384" s="46"/>
      <c r="B384" s="46"/>
      <c r="C384" s="46"/>
      <c r="D384" s="46"/>
    </row>
    <row r="385" spans="1:4" x14ac:dyDescent="0.25">
      <c r="A385" s="46"/>
      <c r="B385" s="46"/>
      <c r="C385" s="46"/>
      <c r="D385" s="46"/>
    </row>
    <row r="386" spans="1:4" x14ac:dyDescent="0.25">
      <c r="A386" s="46"/>
      <c r="B386" s="46"/>
      <c r="C386" s="46"/>
      <c r="D386" s="46"/>
    </row>
    <row r="387" spans="1:4" x14ac:dyDescent="0.25">
      <c r="A387" s="46"/>
      <c r="B387" s="46"/>
      <c r="C387" s="46"/>
      <c r="D387" s="46"/>
    </row>
    <row r="388" spans="1:4" x14ac:dyDescent="0.25">
      <c r="A388" s="46"/>
      <c r="B388" s="46"/>
      <c r="C388" s="46"/>
      <c r="D388" s="46"/>
    </row>
    <row r="389" spans="1:4" x14ac:dyDescent="0.25">
      <c r="A389" s="46"/>
      <c r="B389" s="46"/>
      <c r="C389" s="46"/>
      <c r="D389" s="46"/>
    </row>
    <row r="390" spans="1:4" x14ac:dyDescent="0.25">
      <c r="A390" s="46"/>
      <c r="B390" s="46"/>
      <c r="C390" s="46"/>
      <c r="D390" s="46"/>
    </row>
    <row r="391" spans="1:4" x14ac:dyDescent="0.25">
      <c r="A391" s="46"/>
      <c r="B391" s="46"/>
      <c r="C391" s="46"/>
      <c r="D391" s="46"/>
    </row>
    <row r="392" spans="1:4" x14ac:dyDescent="0.25">
      <c r="A392" s="46"/>
      <c r="B392" s="46"/>
      <c r="C392" s="46"/>
      <c r="D392" s="46"/>
    </row>
    <row r="393" spans="1:4" x14ac:dyDescent="0.25">
      <c r="A393" s="46"/>
      <c r="B393" s="46"/>
      <c r="C393" s="46"/>
      <c r="D393" s="46"/>
    </row>
    <row r="394" spans="1:4" x14ac:dyDescent="0.25">
      <c r="A394" s="46"/>
      <c r="B394" s="46"/>
      <c r="C394" s="46"/>
      <c r="D394" s="46"/>
    </row>
    <row r="395" spans="1:4" x14ac:dyDescent="0.25">
      <c r="A395" s="46"/>
      <c r="B395" s="46"/>
      <c r="C395" s="46"/>
      <c r="D395" s="46"/>
    </row>
    <row r="396" spans="1:4" x14ac:dyDescent="0.25">
      <c r="A396" s="46"/>
      <c r="B396" s="46"/>
      <c r="C396" s="46"/>
      <c r="D396" s="46"/>
    </row>
    <row r="397" spans="1:4" x14ac:dyDescent="0.25">
      <c r="A397" s="46"/>
      <c r="B397" s="46"/>
      <c r="C397" s="46"/>
      <c r="D397" s="46"/>
    </row>
    <row r="398" spans="1:4" x14ac:dyDescent="0.25">
      <c r="A398" s="46"/>
      <c r="B398" s="46"/>
      <c r="C398" s="46"/>
      <c r="D398" s="46"/>
    </row>
    <row r="399" spans="1:4" x14ac:dyDescent="0.25">
      <c r="A399" s="46"/>
      <c r="B399" s="46"/>
      <c r="C399" s="46"/>
      <c r="D399" s="46"/>
    </row>
    <row r="400" spans="1:4" x14ac:dyDescent="0.25">
      <c r="A400" s="46"/>
      <c r="B400" s="46"/>
      <c r="C400" s="46"/>
      <c r="D400" s="46"/>
    </row>
    <row r="401" spans="1:4" x14ac:dyDescent="0.25">
      <c r="A401" s="46"/>
      <c r="B401" s="46"/>
      <c r="C401" s="46"/>
      <c r="D401" s="46"/>
    </row>
    <row r="402" spans="1:4" x14ac:dyDescent="0.25">
      <c r="A402" s="46"/>
      <c r="B402" s="46"/>
      <c r="C402" s="46"/>
      <c r="D402" s="46"/>
    </row>
    <row r="403" spans="1:4" x14ac:dyDescent="0.25">
      <c r="A403" s="46"/>
      <c r="B403" s="46"/>
      <c r="C403" s="46"/>
      <c r="D403" s="46"/>
    </row>
    <row r="404" spans="1:4" x14ac:dyDescent="0.25">
      <c r="A404" s="46"/>
      <c r="B404" s="46"/>
      <c r="C404" s="46"/>
      <c r="D404" s="46"/>
    </row>
    <row r="405" spans="1:4" x14ac:dyDescent="0.25">
      <c r="A405" s="46"/>
      <c r="B405" s="46"/>
      <c r="C405" s="46"/>
      <c r="D405" s="46"/>
    </row>
    <row r="406" spans="1:4" x14ac:dyDescent="0.25">
      <c r="A406" s="46"/>
      <c r="B406" s="46"/>
      <c r="C406" s="46"/>
      <c r="D406" s="46"/>
    </row>
    <row r="407" spans="1:4" x14ac:dyDescent="0.25">
      <c r="A407" s="46"/>
      <c r="B407" s="46"/>
      <c r="C407" s="46"/>
      <c r="D407" s="46"/>
    </row>
    <row r="408" spans="1:4" x14ac:dyDescent="0.25">
      <c r="A408" s="46"/>
      <c r="B408" s="46"/>
      <c r="C408" s="46"/>
      <c r="D408" s="46"/>
    </row>
    <row r="409" spans="1:4" x14ac:dyDescent="0.25">
      <c r="A409" s="46"/>
      <c r="B409" s="46"/>
      <c r="C409" s="46"/>
      <c r="D409" s="46"/>
    </row>
    <row r="410" spans="1:4" x14ac:dyDescent="0.25">
      <c r="A410" s="46"/>
      <c r="B410" s="46"/>
      <c r="C410" s="46"/>
      <c r="D410" s="46"/>
    </row>
    <row r="411" spans="1:4" x14ac:dyDescent="0.25">
      <c r="A411" s="46"/>
      <c r="B411" s="46"/>
      <c r="C411" s="46"/>
      <c r="D411" s="46"/>
    </row>
    <row r="412" spans="1:4" x14ac:dyDescent="0.25">
      <c r="A412" s="46"/>
      <c r="B412" s="46"/>
      <c r="C412" s="46"/>
      <c r="D412" s="46"/>
    </row>
    <row r="413" spans="1:4" x14ac:dyDescent="0.25">
      <c r="A413" s="46"/>
      <c r="B413" s="46"/>
      <c r="C413" s="46"/>
      <c r="D413" s="46"/>
    </row>
    <row r="414" spans="1:4" x14ac:dyDescent="0.25">
      <c r="A414" s="46"/>
      <c r="B414" s="46"/>
      <c r="C414" s="46"/>
      <c r="D414" s="46"/>
    </row>
    <row r="415" spans="1:4" x14ac:dyDescent="0.25">
      <c r="A415" s="46"/>
      <c r="B415" s="46"/>
      <c r="C415" s="46"/>
      <c r="D415" s="46"/>
    </row>
    <row r="416" spans="1:4" x14ac:dyDescent="0.25">
      <c r="A416" s="46"/>
      <c r="B416" s="46"/>
      <c r="C416" s="46"/>
      <c r="D416" s="46"/>
    </row>
    <row r="417" spans="1:4" x14ac:dyDescent="0.25">
      <c r="A417" s="46"/>
      <c r="B417" s="46"/>
      <c r="C417" s="46"/>
      <c r="D417" s="46"/>
    </row>
    <row r="418" spans="1:4" x14ac:dyDescent="0.25">
      <c r="A418" s="46"/>
      <c r="B418" s="46"/>
      <c r="C418" s="46"/>
      <c r="D418" s="46"/>
    </row>
    <row r="419" spans="1:4" x14ac:dyDescent="0.25">
      <c r="A419" s="46"/>
      <c r="B419" s="46"/>
      <c r="C419" s="46"/>
      <c r="D419" s="46"/>
    </row>
    <row r="420" spans="1:4" x14ac:dyDescent="0.25">
      <c r="A420" s="46"/>
      <c r="B420" s="46"/>
      <c r="C420" s="46"/>
      <c r="D420" s="46"/>
    </row>
    <row r="421" spans="1:4" x14ac:dyDescent="0.25">
      <c r="A421" s="46"/>
      <c r="B421" s="46"/>
      <c r="C421" s="46"/>
      <c r="D421" s="46"/>
    </row>
    <row r="422" spans="1:4" x14ac:dyDescent="0.25">
      <c r="A422" s="46"/>
      <c r="B422" s="46"/>
      <c r="C422" s="46"/>
      <c r="D422" s="46"/>
    </row>
    <row r="423" spans="1:4" x14ac:dyDescent="0.25">
      <c r="A423" s="46"/>
      <c r="B423" s="46"/>
      <c r="C423" s="46"/>
      <c r="D423" s="46"/>
    </row>
    <row r="424" spans="1:4" x14ac:dyDescent="0.25">
      <c r="A424" s="46"/>
      <c r="B424" s="46"/>
      <c r="C424" s="46"/>
      <c r="D424" s="46"/>
    </row>
    <row r="425" spans="1:4" x14ac:dyDescent="0.25">
      <c r="A425" s="46"/>
      <c r="B425" s="46"/>
      <c r="C425" s="46"/>
      <c r="D425" s="46"/>
    </row>
    <row r="426" spans="1:4" x14ac:dyDescent="0.25">
      <c r="A426" s="46"/>
      <c r="B426" s="46"/>
      <c r="C426" s="46"/>
      <c r="D426" s="46"/>
    </row>
    <row r="427" spans="1:4" x14ac:dyDescent="0.25">
      <c r="A427" s="46"/>
      <c r="B427" s="46"/>
      <c r="C427" s="46"/>
      <c r="D427" s="46"/>
    </row>
    <row r="428" spans="1:4" x14ac:dyDescent="0.25">
      <c r="A428" s="46"/>
      <c r="B428" s="46"/>
      <c r="C428" s="46"/>
      <c r="D428" s="46"/>
    </row>
    <row r="429" spans="1:4" x14ac:dyDescent="0.25">
      <c r="A429" s="46"/>
      <c r="B429" s="46"/>
      <c r="C429" s="46"/>
      <c r="D429" s="46"/>
    </row>
    <row r="430" spans="1:4" x14ac:dyDescent="0.25">
      <c r="A430" s="46"/>
      <c r="B430" s="46"/>
      <c r="C430" s="46"/>
      <c r="D430" s="46"/>
    </row>
    <row r="431" spans="1:4" x14ac:dyDescent="0.25">
      <c r="A431" s="46"/>
      <c r="B431" s="46"/>
      <c r="C431" s="46"/>
      <c r="D431" s="46"/>
    </row>
    <row r="432" spans="1:4" x14ac:dyDescent="0.25">
      <c r="A432" s="46"/>
      <c r="B432" s="46"/>
      <c r="C432" s="46"/>
      <c r="D432" s="46"/>
    </row>
    <row r="433" spans="1:4" x14ac:dyDescent="0.25">
      <c r="A433" s="46"/>
      <c r="B433" s="46"/>
      <c r="C433" s="46"/>
      <c r="D433" s="46"/>
    </row>
    <row r="434" spans="1:4" x14ac:dyDescent="0.25">
      <c r="A434" s="46"/>
      <c r="B434" s="46"/>
      <c r="C434" s="46"/>
      <c r="D434" s="46"/>
    </row>
    <row r="435" spans="1:4" x14ac:dyDescent="0.25">
      <c r="A435" s="46"/>
      <c r="B435" s="46"/>
      <c r="C435" s="46"/>
      <c r="D435" s="46"/>
    </row>
    <row r="436" spans="1:4" x14ac:dyDescent="0.25">
      <c r="A436" s="46"/>
      <c r="B436" s="46"/>
      <c r="C436" s="46"/>
      <c r="D436" s="46"/>
    </row>
    <row r="437" spans="1:4" x14ac:dyDescent="0.25">
      <c r="A437" s="46"/>
      <c r="B437" s="46"/>
      <c r="C437" s="46"/>
      <c r="D437" s="46"/>
    </row>
    <row r="438" spans="1:4" x14ac:dyDescent="0.25">
      <c r="A438" s="46"/>
      <c r="B438" s="46"/>
      <c r="C438" s="46"/>
      <c r="D438" s="46"/>
    </row>
    <row r="439" spans="1:4" x14ac:dyDescent="0.25">
      <c r="A439" s="46"/>
      <c r="B439" s="46"/>
      <c r="C439" s="46"/>
      <c r="D439" s="46"/>
    </row>
    <row r="440" spans="1:4" x14ac:dyDescent="0.25">
      <c r="A440" s="46"/>
      <c r="B440" s="46"/>
      <c r="C440" s="46"/>
      <c r="D440" s="46"/>
    </row>
    <row r="441" spans="1:4" x14ac:dyDescent="0.25">
      <c r="A441" s="46"/>
      <c r="B441" s="46"/>
      <c r="C441" s="46"/>
      <c r="D441" s="46"/>
    </row>
    <row r="442" spans="1:4" x14ac:dyDescent="0.25">
      <c r="A442" s="46"/>
      <c r="B442" s="46"/>
      <c r="C442" s="46"/>
      <c r="D442" s="46"/>
    </row>
    <row r="443" spans="1:4" x14ac:dyDescent="0.25">
      <c r="A443" s="46"/>
      <c r="B443" s="46"/>
      <c r="C443" s="46"/>
      <c r="D443" s="46"/>
    </row>
    <row r="444" spans="1:4" x14ac:dyDescent="0.25">
      <c r="A444" s="46"/>
      <c r="B444" s="46"/>
      <c r="C444" s="46"/>
      <c r="D444" s="46"/>
    </row>
    <row r="445" spans="1:4" x14ac:dyDescent="0.25">
      <c r="A445" s="46"/>
      <c r="B445" s="46"/>
      <c r="C445" s="46"/>
      <c r="D445" s="46"/>
    </row>
    <row r="446" spans="1:4" x14ac:dyDescent="0.25">
      <c r="A446" s="46"/>
      <c r="B446" s="46"/>
      <c r="C446" s="46"/>
      <c r="D446" s="46"/>
    </row>
    <row r="447" spans="1:4" x14ac:dyDescent="0.25">
      <c r="A447" s="46"/>
      <c r="B447" s="46"/>
      <c r="C447" s="46"/>
      <c r="D447" s="46"/>
    </row>
    <row r="448" spans="1:4" x14ac:dyDescent="0.25">
      <c r="A448" s="46"/>
      <c r="B448" s="46"/>
      <c r="C448" s="46"/>
      <c r="D448" s="46"/>
    </row>
    <row r="449" spans="1:4" x14ac:dyDescent="0.25">
      <c r="A449" s="46"/>
      <c r="B449" s="46"/>
      <c r="C449" s="46"/>
      <c r="D449" s="46"/>
    </row>
    <row r="450" spans="1:4" x14ac:dyDescent="0.25">
      <c r="A450" s="46"/>
      <c r="B450" s="46"/>
      <c r="C450" s="46"/>
      <c r="D450" s="46"/>
    </row>
    <row r="451" spans="1:4" x14ac:dyDescent="0.25">
      <c r="A451" s="46"/>
      <c r="B451" s="46"/>
      <c r="C451" s="46"/>
      <c r="D451" s="46"/>
    </row>
    <row r="452" spans="1:4" x14ac:dyDescent="0.25">
      <c r="A452" s="46"/>
      <c r="B452" s="46"/>
      <c r="C452" s="46"/>
      <c r="D452" s="46"/>
    </row>
    <row r="453" spans="1:4" x14ac:dyDescent="0.25">
      <c r="A453" s="46"/>
      <c r="B453" s="46"/>
      <c r="C453" s="46"/>
      <c r="D453" s="46"/>
    </row>
    <row r="454" spans="1:4" x14ac:dyDescent="0.25">
      <c r="A454" s="46"/>
      <c r="B454" s="46"/>
      <c r="C454" s="46"/>
      <c r="D454" s="46"/>
    </row>
    <row r="455" spans="1:4" x14ac:dyDescent="0.25">
      <c r="A455" s="46"/>
      <c r="B455" s="46"/>
      <c r="C455" s="46"/>
      <c r="D455" s="46"/>
    </row>
    <row r="456" spans="1:4" x14ac:dyDescent="0.25">
      <c r="A456" s="46"/>
      <c r="B456" s="46"/>
      <c r="C456" s="46"/>
      <c r="D456" s="46"/>
    </row>
    <row r="457" spans="1:4" x14ac:dyDescent="0.25">
      <c r="A457" s="46"/>
      <c r="B457" s="46"/>
      <c r="C457" s="46"/>
      <c r="D457" s="46"/>
    </row>
    <row r="458" spans="1:4" x14ac:dyDescent="0.25">
      <c r="A458" s="46"/>
      <c r="B458" s="46"/>
      <c r="C458" s="46"/>
      <c r="D458" s="46"/>
    </row>
    <row r="459" spans="1:4" x14ac:dyDescent="0.25">
      <c r="A459" s="46"/>
      <c r="B459" s="46"/>
      <c r="C459" s="46"/>
      <c r="D459" s="46"/>
    </row>
    <row r="460" spans="1:4" x14ac:dyDescent="0.25">
      <c r="A460" s="46"/>
      <c r="B460" s="46"/>
      <c r="C460" s="46"/>
      <c r="D460" s="46"/>
    </row>
    <row r="461" spans="1:4" x14ac:dyDescent="0.25">
      <c r="A461" s="46"/>
      <c r="B461" s="46"/>
      <c r="C461" s="46"/>
      <c r="D461" s="46"/>
    </row>
    <row r="462" spans="1:4" x14ac:dyDescent="0.25">
      <c r="A462" s="46"/>
      <c r="B462" s="46"/>
      <c r="C462" s="46"/>
      <c r="D462" s="46"/>
    </row>
    <row r="463" spans="1:4" x14ac:dyDescent="0.25">
      <c r="A463" s="46"/>
      <c r="B463" s="46"/>
      <c r="C463" s="46"/>
      <c r="D463" s="46"/>
    </row>
    <row r="464" spans="1:4" x14ac:dyDescent="0.25">
      <c r="A464" s="46"/>
      <c r="B464" s="46"/>
      <c r="C464" s="46"/>
      <c r="D464" s="46"/>
    </row>
    <row r="465" spans="1:4" x14ac:dyDescent="0.25">
      <c r="A465" s="46"/>
      <c r="B465" s="46"/>
      <c r="C465" s="46"/>
      <c r="D465" s="46"/>
    </row>
    <row r="466" spans="1:4" x14ac:dyDescent="0.25">
      <c r="A466" s="46"/>
      <c r="B466" s="46"/>
      <c r="C466" s="46"/>
      <c r="D466" s="46"/>
    </row>
    <row r="467" spans="1:4" x14ac:dyDescent="0.25">
      <c r="A467" s="46"/>
      <c r="B467" s="46"/>
      <c r="C467" s="46"/>
      <c r="D467" s="46"/>
    </row>
    <row r="468" spans="1:4" x14ac:dyDescent="0.25">
      <c r="A468" s="46"/>
      <c r="B468" s="46"/>
      <c r="C468" s="46"/>
      <c r="D468" s="46"/>
    </row>
    <row r="469" spans="1:4" x14ac:dyDescent="0.25">
      <c r="A469" s="46"/>
      <c r="B469" s="46"/>
      <c r="C469" s="46"/>
      <c r="D469" s="46"/>
    </row>
    <row r="470" spans="1:4" x14ac:dyDescent="0.25">
      <c r="A470" s="46"/>
      <c r="B470" s="46"/>
      <c r="C470" s="46"/>
      <c r="D470" s="46"/>
    </row>
    <row r="471" spans="1:4" x14ac:dyDescent="0.25">
      <c r="A471" s="46"/>
      <c r="B471" s="46"/>
      <c r="C471" s="46"/>
      <c r="D471" s="46"/>
    </row>
    <row r="472" spans="1:4" x14ac:dyDescent="0.25">
      <c r="A472" s="46"/>
      <c r="B472" s="46"/>
      <c r="C472" s="46"/>
      <c r="D472" s="46"/>
    </row>
    <row r="473" spans="1:4" x14ac:dyDescent="0.25">
      <c r="A473" s="46"/>
      <c r="B473" s="46"/>
      <c r="C473" s="46"/>
      <c r="D473" s="46"/>
    </row>
    <row r="474" spans="1:4" x14ac:dyDescent="0.25">
      <c r="A474" s="46"/>
      <c r="B474" s="46"/>
      <c r="C474" s="46"/>
      <c r="D474" s="46"/>
    </row>
    <row r="475" spans="1:4" x14ac:dyDescent="0.25">
      <c r="A475" s="46"/>
      <c r="B475" s="46"/>
      <c r="C475" s="46"/>
      <c r="D475" s="46"/>
    </row>
    <row r="476" spans="1:4" x14ac:dyDescent="0.25">
      <c r="A476" s="46"/>
      <c r="B476" s="46"/>
      <c r="C476" s="46"/>
      <c r="D476" s="46"/>
    </row>
    <row r="477" spans="1:4" x14ac:dyDescent="0.25">
      <c r="A477" s="46"/>
      <c r="B477" s="46"/>
      <c r="C477" s="46"/>
      <c r="D477" s="46"/>
    </row>
    <row r="478" spans="1:4" x14ac:dyDescent="0.25">
      <c r="A478" s="46"/>
      <c r="B478" s="46"/>
      <c r="C478" s="46"/>
      <c r="D478" s="46"/>
    </row>
    <row r="479" spans="1:4" x14ac:dyDescent="0.25">
      <c r="A479" s="46"/>
      <c r="B479" s="46"/>
      <c r="C479" s="46"/>
      <c r="D479" s="46"/>
    </row>
    <row r="480" spans="1:4" x14ac:dyDescent="0.25">
      <c r="A480" s="46"/>
      <c r="B480" s="46"/>
      <c r="C480" s="46"/>
      <c r="D480" s="46"/>
    </row>
    <row r="481" spans="1:4" x14ac:dyDescent="0.25">
      <c r="A481" s="46"/>
      <c r="B481" s="46"/>
      <c r="C481" s="46"/>
      <c r="D481" s="46"/>
    </row>
    <row r="482" spans="1:4" x14ac:dyDescent="0.25">
      <c r="A482" s="46"/>
      <c r="B482" s="46"/>
      <c r="C482" s="46"/>
      <c r="D482" s="46"/>
    </row>
    <row r="483" spans="1:4" x14ac:dyDescent="0.25">
      <c r="A483" s="46"/>
      <c r="B483" s="46"/>
      <c r="C483" s="46"/>
      <c r="D483" s="46"/>
    </row>
    <row r="484" spans="1:4" x14ac:dyDescent="0.25">
      <c r="A484" s="46"/>
      <c r="B484" s="46"/>
      <c r="C484" s="46"/>
      <c r="D484" s="46"/>
    </row>
    <row r="485" spans="1:4" x14ac:dyDescent="0.25">
      <c r="A485" s="46"/>
      <c r="B485" s="46"/>
      <c r="C485" s="46"/>
      <c r="D485" s="46"/>
    </row>
    <row r="486" spans="1:4" x14ac:dyDescent="0.25">
      <c r="A486" s="46"/>
      <c r="B486" s="46"/>
      <c r="C486" s="46"/>
      <c r="D486" s="46"/>
    </row>
    <row r="487" spans="1:4" x14ac:dyDescent="0.25">
      <c r="A487" s="46"/>
      <c r="B487" s="46"/>
      <c r="C487" s="46"/>
      <c r="D487" s="46"/>
    </row>
    <row r="488" spans="1:4" x14ac:dyDescent="0.25">
      <c r="A488" s="46"/>
      <c r="B488" s="46"/>
      <c r="C488" s="46"/>
      <c r="D488" s="46"/>
    </row>
    <row r="489" spans="1:4" x14ac:dyDescent="0.25">
      <c r="A489" s="46"/>
      <c r="B489" s="46"/>
      <c r="C489" s="46"/>
      <c r="D489" s="46"/>
    </row>
    <row r="490" spans="1:4" x14ac:dyDescent="0.25">
      <c r="A490" s="46"/>
      <c r="B490" s="46"/>
      <c r="C490" s="46"/>
      <c r="D490" s="46"/>
    </row>
    <row r="491" spans="1:4" x14ac:dyDescent="0.25">
      <c r="A491" s="46"/>
      <c r="B491" s="46"/>
      <c r="C491" s="46"/>
      <c r="D491" s="46"/>
    </row>
    <row r="492" spans="1:4" x14ac:dyDescent="0.25">
      <c r="A492" s="46"/>
      <c r="B492" s="46"/>
      <c r="C492" s="46"/>
      <c r="D492" s="46"/>
    </row>
    <row r="493" spans="1:4" x14ac:dyDescent="0.25">
      <c r="A493" s="46"/>
      <c r="B493" s="46"/>
      <c r="C493" s="46"/>
      <c r="D493" s="46"/>
    </row>
    <row r="494" spans="1:4" x14ac:dyDescent="0.25">
      <c r="A494" s="46"/>
      <c r="B494" s="46"/>
      <c r="C494" s="46"/>
      <c r="D494" s="46"/>
    </row>
    <row r="495" spans="1:4" x14ac:dyDescent="0.25">
      <c r="A495" s="46"/>
      <c r="B495" s="46"/>
      <c r="C495" s="46"/>
      <c r="D495" s="46"/>
    </row>
    <row r="496" spans="1:4" x14ac:dyDescent="0.25">
      <c r="A496" s="46"/>
      <c r="B496" s="46"/>
      <c r="C496" s="46"/>
      <c r="D496" s="46"/>
    </row>
    <row r="497" spans="1:4" x14ac:dyDescent="0.25">
      <c r="A497" s="46"/>
      <c r="B497" s="46"/>
      <c r="C497" s="46"/>
      <c r="D497" s="46"/>
    </row>
    <row r="498" spans="1:4" x14ac:dyDescent="0.25">
      <c r="A498" s="46"/>
      <c r="B498" s="46"/>
      <c r="C498" s="46"/>
      <c r="D498" s="46"/>
    </row>
    <row r="499" spans="1:4" x14ac:dyDescent="0.25">
      <c r="A499" s="46"/>
      <c r="B499" s="46"/>
      <c r="C499" s="46"/>
      <c r="D499" s="46"/>
    </row>
    <row r="500" spans="1:4" x14ac:dyDescent="0.25">
      <c r="A500" s="46"/>
      <c r="B500" s="46"/>
      <c r="C500" s="46"/>
      <c r="D500" s="46"/>
    </row>
    <row r="501" spans="1:4" x14ac:dyDescent="0.25">
      <c r="A501" s="46"/>
      <c r="B501" s="46"/>
      <c r="C501" s="46"/>
      <c r="D501" s="46"/>
    </row>
    <row r="502" spans="1:4" x14ac:dyDescent="0.25">
      <c r="A502" s="46"/>
      <c r="B502" s="46"/>
      <c r="C502" s="46"/>
      <c r="D502" s="46"/>
    </row>
    <row r="503" spans="1:4" x14ac:dyDescent="0.25">
      <c r="A503" s="46"/>
      <c r="B503" s="46"/>
      <c r="C503" s="46"/>
      <c r="D503" s="46"/>
    </row>
    <row r="504" spans="1:4" x14ac:dyDescent="0.25">
      <c r="A504" s="46"/>
      <c r="B504" s="46"/>
      <c r="C504" s="46"/>
      <c r="D504" s="46"/>
    </row>
    <row r="505" spans="1:4" x14ac:dyDescent="0.25">
      <c r="A505" s="46"/>
      <c r="B505" s="46"/>
      <c r="C505" s="46"/>
      <c r="D505" s="46"/>
    </row>
    <row r="506" spans="1:4" x14ac:dyDescent="0.25">
      <c r="A506" s="46"/>
      <c r="B506" s="46"/>
      <c r="C506" s="46"/>
      <c r="D506" s="46"/>
    </row>
    <row r="507" spans="1:4" x14ac:dyDescent="0.25">
      <c r="A507" s="46"/>
      <c r="B507" s="46"/>
      <c r="C507" s="46"/>
      <c r="D507" s="46"/>
    </row>
    <row r="508" spans="1:4" x14ac:dyDescent="0.25">
      <c r="A508" s="46"/>
      <c r="B508" s="46"/>
      <c r="C508" s="46"/>
      <c r="D508" s="46"/>
    </row>
    <row r="509" spans="1:4" x14ac:dyDescent="0.25">
      <c r="A509" s="46"/>
      <c r="B509" s="46"/>
      <c r="C509" s="46"/>
      <c r="D509" s="46"/>
    </row>
    <row r="510" spans="1:4" x14ac:dyDescent="0.25">
      <c r="A510" s="46"/>
      <c r="B510" s="46"/>
      <c r="C510" s="46"/>
      <c r="D510" s="46"/>
    </row>
    <row r="511" spans="1:4" x14ac:dyDescent="0.25">
      <c r="A511" s="46"/>
      <c r="B511" s="46"/>
      <c r="C511" s="46"/>
      <c r="D511" s="46"/>
    </row>
    <row r="512" spans="1:4" x14ac:dyDescent="0.25">
      <c r="A512" s="46"/>
      <c r="B512" s="46"/>
      <c r="C512" s="46"/>
      <c r="D512" s="46"/>
    </row>
    <row r="513" spans="1:4" x14ac:dyDescent="0.25">
      <c r="A513" s="46"/>
      <c r="B513" s="46"/>
      <c r="C513" s="46"/>
      <c r="D513" s="46"/>
    </row>
    <row r="514" spans="1:4" x14ac:dyDescent="0.25">
      <c r="A514" s="46"/>
      <c r="B514" s="46"/>
      <c r="C514" s="46"/>
      <c r="D514" s="46"/>
    </row>
    <row r="515" spans="1:4" x14ac:dyDescent="0.25">
      <c r="A515" s="46"/>
      <c r="B515" s="46"/>
      <c r="C515" s="46"/>
      <c r="D515" s="46"/>
    </row>
    <row r="516" spans="1:4" x14ac:dyDescent="0.25">
      <c r="A516" s="46"/>
      <c r="B516" s="46"/>
      <c r="C516" s="46"/>
      <c r="D516" s="46"/>
    </row>
    <row r="517" spans="1:4" x14ac:dyDescent="0.25">
      <c r="A517" s="46"/>
      <c r="B517" s="46"/>
      <c r="C517" s="46"/>
      <c r="D517" s="46"/>
    </row>
    <row r="518" spans="1:4" x14ac:dyDescent="0.25">
      <c r="A518" s="46"/>
      <c r="B518" s="46"/>
      <c r="C518" s="46"/>
      <c r="D518" s="46"/>
    </row>
    <row r="519" spans="1:4" x14ac:dyDescent="0.25">
      <c r="A519" s="46"/>
      <c r="B519" s="46"/>
      <c r="C519" s="46"/>
      <c r="D519" s="46"/>
    </row>
    <row r="520" spans="1:4" x14ac:dyDescent="0.25">
      <c r="A520" s="46"/>
      <c r="B520" s="46"/>
      <c r="C520" s="46"/>
      <c r="D520" s="46"/>
    </row>
    <row r="521" spans="1:4" x14ac:dyDescent="0.25">
      <c r="A521" s="46"/>
      <c r="B521" s="46"/>
      <c r="C521" s="46"/>
      <c r="D521" s="46"/>
    </row>
    <row r="522" spans="1:4" x14ac:dyDescent="0.25">
      <c r="A522" s="46"/>
      <c r="B522" s="46"/>
      <c r="C522" s="46"/>
      <c r="D522" s="46"/>
    </row>
    <row r="523" spans="1:4" x14ac:dyDescent="0.25">
      <c r="A523" s="46"/>
      <c r="B523" s="46"/>
      <c r="C523" s="46"/>
      <c r="D523" s="46"/>
    </row>
    <row r="524" spans="1:4" x14ac:dyDescent="0.25">
      <c r="A524" s="46"/>
      <c r="B524" s="46"/>
      <c r="C524" s="46"/>
      <c r="D524" s="46"/>
    </row>
    <row r="525" spans="1:4" x14ac:dyDescent="0.25">
      <c r="A525" s="46"/>
      <c r="B525" s="46"/>
      <c r="C525" s="46"/>
      <c r="D525" s="46"/>
    </row>
    <row r="526" spans="1:4" x14ac:dyDescent="0.25">
      <c r="A526" s="46"/>
      <c r="B526" s="46"/>
      <c r="C526" s="46"/>
      <c r="D526" s="46"/>
    </row>
    <row r="527" spans="1:4" x14ac:dyDescent="0.25">
      <c r="A527" s="46"/>
      <c r="B527" s="46"/>
      <c r="C527" s="46"/>
      <c r="D527" s="46"/>
    </row>
    <row r="528" spans="1:4" x14ac:dyDescent="0.25">
      <c r="A528" s="46"/>
      <c r="B528" s="46"/>
      <c r="C528" s="46"/>
      <c r="D528" s="46"/>
    </row>
    <row r="529" spans="1:4" x14ac:dyDescent="0.25">
      <c r="A529" s="46"/>
      <c r="B529" s="46"/>
      <c r="C529" s="46"/>
      <c r="D529" s="46"/>
    </row>
    <row r="530" spans="1:4" x14ac:dyDescent="0.25">
      <c r="A530" s="46"/>
      <c r="B530" s="46"/>
      <c r="C530" s="46"/>
      <c r="D530" s="46"/>
    </row>
    <row r="531" spans="1:4" x14ac:dyDescent="0.25">
      <c r="A531" s="46"/>
      <c r="B531" s="46"/>
      <c r="C531" s="46"/>
      <c r="D531" s="46"/>
    </row>
    <row r="532" spans="1:4" x14ac:dyDescent="0.25">
      <c r="A532" s="46"/>
      <c r="B532" s="46"/>
      <c r="C532" s="46"/>
      <c r="D532" s="46"/>
    </row>
    <row r="533" spans="1:4" x14ac:dyDescent="0.25">
      <c r="A533" s="46"/>
      <c r="B533" s="46"/>
      <c r="C533" s="46"/>
      <c r="D533" s="46"/>
    </row>
    <row r="534" spans="1:4" x14ac:dyDescent="0.25">
      <c r="A534" s="46"/>
      <c r="B534" s="46"/>
      <c r="C534" s="46"/>
      <c r="D534" s="46"/>
    </row>
    <row r="535" spans="1:4" x14ac:dyDescent="0.25">
      <c r="A535" s="46"/>
      <c r="B535" s="46"/>
      <c r="C535" s="46"/>
      <c r="D535" s="46"/>
    </row>
    <row r="536" spans="1:4" x14ac:dyDescent="0.25">
      <c r="A536" s="46"/>
      <c r="B536" s="46"/>
      <c r="C536" s="46"/>
      <c r="D536" s="46"/>
    </row>
    <row r="537" spans="1:4" x14ac:dyDescent="0.25">
      <c r="A537" s="46"/>
      <c r="B537" s="46"/>
      <c r="C537" s="46"/>
      <c r="D537" s="46"/>
    </row>
    <row r="538" spans="1:4" x14ac:dyDescent="0.25">
      <c r="A538" s="46"/>
      <c r="B538" s="46"/>
      <c r="C538" s="46"/>
      <c r="D538" s="46"/>
    </row>
    <row r="539" spans="1:4" x14ac:dyDescent="0.25">
      <c r="A539" s="46"/>
      <c r="B539" s="46"/>
      <c r="C539" s="46"/>
      <c r="D539" s="46"/>
    </row>
    <row r="540" spans="1:4" x14ac:dyDescent="0.25">
      <c r="A540" s="46"/>
      <c r="B540" s="46"/>
      <c r="C540" s="46"/>
      <c r="D540" s="46"/>
    </row>
    <row r="541" spans="1:4" x14ac:dyDescent="0.25">
      <c r="A541" s="46"/>
      <c r="B541" s="46"/>
      <c r="C541" s="46"/>
      <c r="D541" s="46"/>
    </row>
    <row r="542" spans="1:4" x14ac:dyDescent="0.25">
      <c r="A542" s="46"/>
      <c r="B542" s="46"/>
      <c r="C542" s="46"/>
      <c r="D542" s="46"/>
    </row>
    <row r="543" spans="1:4" x14ac:dyDescent="0.25">
      <c r="A543" s="46"/>
      <c r="B543" s="46"/>
      <c r="C543" s="46"/>
      <c r="D543" s="46"/>
    </row>
    <row r="544" spans="1:4" x14ac:dyDescent="0.25">
      <c r="A544" s="46"/>
      <c r="B544" s="46"/>
      <c r="C544" s="46"/>
      <c r="D544" s="46"/>
    </row>
    <row r="545" spans="1:4" x14ac:dyDescent="0.25">
      <c r="A545" s="46"/>
      <c r="B545" s="46"/>
      <c r="C545" s="46"/>
      <c r="D545" s="46"/>
    </row>
    <row r="546" spans="1:4" x14ac:dyDescent="0.25">
      <c r="A546" s="46"/>
      <c r="B546" s="46"/>
      <c r="C546" s="46"/>
      <c r="D546" s="46"/>
    </row>
    <row r="547" spans="1:4" x14ac:dyDescent="0.25">
      <c r="A547" s="46"/>
      <c r="B547" s="46"/>
      <c r="C547" s="46"/>
      <c r="D547" s="46"/>
    </row>
    <row r="548" spans="1:4" x14ac:dyDescent="0.25">
      <c r="A548" s="46"/>
      <c r="B548" s="46"/>
      <c r="C548" s="46"/>
      <c r="D548" s="46"/>
    </row>
    <row r="549" spans="1:4" x14ac:dyDescent="0.25">
      <c r="A549" s="46"/>
      <c r="B549" s="46"/>
      <c r="C549" s="46"/>
      <c r="D549" s="46"/>
    </row>
    <row r="550" spans="1:4" x14ac:dyDescent="0.25">
      <c r="A550" s="46"/>
      <c r="B550" s="46"/>
      <c r="C550" s="46"/>
      <c r="D550" s="46"/>
    </row>
    <row r="551" spans="1:4" x14ac:dyDescent="0.25">
      <c r="A551" s="46"/>
      <c r="B551" s="46"/>
      <c r="C551" s="46"/>
      <c r="D551" s="46"/>
    </row>
    <row r="552" spans="1:4" x14ac:dyDescent="0.25">
      <c r="A552" s="46"/>
      <c r="B552" s="46"/>
      <c r="C552" s="46"/>
      <c r="D552" s="46"/>
    </row>
    <row r="553" spans="1:4" x14ac:dyDescent="0.25">
      <c r="A553" s="46"/>
      <c r="B553" s="46"/>
      <c r="C553" s="46"/>
      <c r="D553" s="46"/>
    </row>
    <row r="554" spans="1:4" x14ac:dyDescent="0.25">
      <c r="A554" s="46"/>
      <c r="B554" s="46"/>
      <c r="C554" s="46"/>
      <c r="D554" s="46"/>
    </row>
    <row r="555" spans="1:4" x14ac:dyDescent="0.25">
      <c r="A555" s="46"/>
      <c r="B555" s="46"/>
      <c r="C555" s="46"/>
      <c r="D555" s="46"/>
    </row>
    <row r="556" spans="1:4" x14ac:dyDescent="0.25">
      <c r="A556" s="46"/>
      <c r="B556" s="46"/>
      <c r="C556" s="46"/>
      <c r="D556" s="46"/>
    </row>
    <row r="557" spans="1:4" x14ac:dyDescent="0.25">
      <c r="A557" s="46"/>
      <c r="B557" s="46"/>
      <c r="C557" s="46"/>
      <c r="D557" s="46"/>
    </row>
    <row r="558" spans="1:4" x14ac:dyDescent="0.25">
      <c r="A558" s="46"/>
      <c r="B558" s="46"/>
      <c r="C558" s="46"/>
      <c r="D558" s="46"/>
    </row>
    <row r="559" spans="1:4" x14ac:dyDescent="0.25">
      <c r="A559" s="46"/>
      <c r="B559" s="46"/>
      <c r="C559" s="46"/>
      <c r="D559" s="46"/>
    </row>
    <row r="560" spans="1:4" x14ac:dyDescent="0.25">
      <c r="A560" s="46"/>
      <c r="B560" s="46"/>
      <c r="C560" s="46"/>
      <c r="D560" s="46"/>
    </row>
    <row r="561" spans="1:4" x14ac:dyDescent="0.25">
      <c r="A561" s="46"/>
      <c r="B561" s="46"/>
      <c r="C561" s="46"/>
      <c r="D561" s="46"/>
    </row>
    <row r="562" spans="1:4" x14ac:dyDescent="0.25">
      <c r="A562" s="46"/>
      <c r="B562" s="46"/>
      <c r="C562" s="46"/>
      <c r="D562" s="46"/>
    </row>
    <row r="563" spans="1:4" x14ac:dyDescent="0.25">
      <c r="A563" s="46"/>
      <c r="B563" s="46"/>
      <c r="C563" s="46"/>
      <c r="D563" s="46"/>
    </row>
    <row r="564" spans="1:4" x14ac:dyDescent="0.25">
      <c r="A564" s="46"/>
      <c r="B564" s="46"/>
      <c r="C564" s="46"/>
      <c r="D564" s="46"/>
    </row>
    <row r="565" spans="1:4" x14ac:dyDescent="0.25">
      <c r="A565" s="46"/>
      <c r="B565" s="46"/>
      <c r="C565" s="46"/>
      <c r="D565" s="46"/>
    </row>
    <row r="566" spans="1:4" x14ac:dyDescent="0.25">
      <c r="A566" s="46"/>
      <c r="B566" s="46"/>
      <c r="C566" s="46"/>
      <c r="D566" s="46"/>
    </row>
    <row r="567" spans="1:4" x14ac:dyDescent="0.25">
      <c r="A567" s="46"/>
      <c r="B567" s="46"/>
      <c r="C567" s="46"/>
      <c r="D567" s="46"/>
    </row>
    <row r="568" spans="1:4" x14ac:dyDescent="0.25">
      <c r="A568" s="46"/>
      <c r="B568" s="46"/>
      <c r="C568" s="46"/>
      <c r="D568" s="46"/>
    </row>
    <row r="569" spans="1:4" x14ac:dyDescent="0.25">
      <c r="A569" s="46"/>
      <c r="B569" s="46"/>
      <c r="C569" s="46"/>
      <c r="D569" s="46"/>
    </row>
    <row r="570" spans="1:4" x14ac:dyDescent="0.25">
      <c r="A570" s="46"/>
      <c r="B570" s="46"/>
      <c r="C570" s="46"/>
      <c r="D570" s="46"/>
    </row>
    <row r="571" spans="1:4" x14ac:dyDescent="0.25">
      <c r="A571" s="46"/>
      <c r="B571" s="46"/>
      <c r="C571" s="46"/>
      <c r="D571" s="46"/>
    </row>
    <row r="572" spans="1:4" x14ac:dyDescent="0.25">
      <c r="A572" s="46"/>
      <c r="B572" s="46"/>
      <c r="C572" s="46"/>
      <c r="D572" s="46"/>
    </row>
    <row r="573" spans="1:4" x14ac:dyDescent="0.25">
      <c r="A573" s="46"/>
      <c r="B573" s="46"/>
      <c r="C573" s="46"/>
      <c r="D573" s="46"/>
    </row>
    <row r="574" spans="1:4" x14ac:dyDescent="0.25">
      <c r="A574" s="46"/>
      <c r="B574" s="46"/>
      <c r="C574" s="46"/>
      <c r="D574" s="46"/>
    </row>
    <row r="575" spans="1:4" x14ac:dyDescent="0.25">
      <c r="A575" s="46"/>
      <c r="B575" s="46"/>
      <c r="C575" s="46"/>
      <c r="D575" s="46"/>
    </row>
    <row r="576" spans="1:4" x14ac:dyDescent="0.25">
      <c r="A576" s="46"/>
      <c r="B576" s="46"/>
      <c r="C576" s="46"/>
      <c r="D576" s="46"/>
    </row>
    <row r="577" spans="1:4" x14ac:dyDescent="0.25">
      <c r="A577" s="46"/>
      <c r="B577" s="46"/>
      <c r="C577" s="46"/>
      <c r="D577" s="46"/>
    </row>
    <row r="578" spans="1:4" x14ac:dyDescent="0.25">
      <c r="A578" s="46"/>
      <c r="B578" s="46"/>
      <c r="C578" s="46"/>
      <c r="D578" s="46"/>
    </row>
    <row r="579" spans="1:4" x14ac:dyDescent="0.25">
      <c r="A579" s="46"/>
      <c r="B579" s="46"/>
      <c r="C579" s="46"/>
      <c r="D579" s="46"/>
    </row>
    <row r="580" spans="1:4" x14ac:dyDescent="0.25">
      <c r="A580" s="46"/>
      <c r="B580" s="46"/>
      <c r="C580" s="46"/>
      <c r="D580" s="46"/>
    </row>
    <row r="581" spans="1:4" x14ac:dyDescent="0.25">
      <c r="A581" s="46"/>
      <c r="B581" s="46"/>
      <c r="C581" s="46"/>
      <c r="D581" s="46"/>
    </row>
    <row r="582" spans="1:4" x14ac:dyDescent="0.25">
      <c r="A582" s="46"/>
      <c r="B582" s="46"/>
      <c r="C582" s="46"/>
      <c r="D582" s="46"/>
    </row>
    <row r="583" spans="1:4" x14ac:dyDescent="0.25">
      <c r="A583" s="46"/>
      <c r="B583" s="46"/>
      <c r="C583" s="46"/>
      <c r="D583" s="46"/>
    </row>
    <row r="584" spans="1:4" x14ac:dyDescent="0.25">
      <c r="A584" s="46"/>
      <c r="B584" s="46"/>
      <c r="C584" s="46"/>
      <c r="D584" s="46"/>
    </row>
    <row r="585" spans="1:4" x14ac:dyDescent="0.25">
      <c r="A585" s="46"/>
      <c r="B585" s="46"/>
      <c r="C585" s="46"/>
      <c r="D585" s="46"/>
    </row>
    <row r="586" spans="1:4" x14ac:dyDescent="0.25">
      <c r="A586" s="46"/>
      <c r="B586" s="46"/>
      <c r="C586" s="46"/>
      <c r="D586" s="46"/>
    </row>
    <row r="587" spans="1:4" x14ac:dyDescent="0.25">
      <c r="A587" s="46"/>
      <c r="B587" s="46"/>
      <c r="C587" s="46"/>
      <c r="D587" s="46"/>
    </row>
    <row r="588" spans="1:4" x14ac:dyDescent="0.25">
      <c r="A588" s="46"/>
      <c r="B588" s="46"/>
      <c r="C588" s="46"/>
      <c r="D588" s="46"/>
    </row>
    <row r="589" spans="1:4" x14ac:dyDescent="0.25">
      <c r="A589" s="46"/>
      <c r="B589" s="46"/>
      <c r="C589" s="46"/>
      <c r="D589" s="46"/>
    </row>
    <row r="590" spans="1:4" x14ac:dyDescent="0.25">
      <c r="A590" s="46"/>
      <c r="B590" s="46"/>
      <c r="C590" s="46"/>
      <c r="D590" s="46"/>
    </row>
    <row r="591" spans="1:4" x14ac:dyDescent="0.25">
      <c r="A591" s="46"/>
      <c r="B591" s="46"/>
      <c r="C591" s="46"/>
      <c r="D591" s="46"/>
    </row>
    <row r="592" spans="1:4" x14ac:dyDescent="0.25">
      <c r="A592" s="46"/>
      <c r="B592" s="46"/>
      <c r="C592" s="46"/>
      <c r="D592" s="46"/>
    </row>
    <row r="593" spans="1:4" x14ac:dyDescent="0.25">
      <c r="A593" s="46"/>
      <c r="B593" s="46"/>
      <c r="C593" s="46"/>
      <c r="D593" s="46"/>
    </row>
    <row r="594" spans="1:4" x14ac:dyDescent="0.25">
      <c r="A594" s="46"/>
      <c r="B594" s="46"/>
      <c r="C594" s="46"/>
      <c r="D594" s="46"/>
    </row>
    <row r="595" spans="1:4" x14ac:dyDescent="0.25">
      <c r="A595" s="46"/>
      <c r="B595" s="46"/>
      <c r="C595" s="46"/>
      <c r="D595" s="46"/>
    </row>
    <row r="596" spans="1:4" x14ac:dyDescent="0.25">
      <c r="A596" s="46"/>
      <c r="B596" s="46"/>
      <c r="C596" s="46"/>
      <c r="D596" s="46"/>
    </row>
    <row r="597" spans="1:4" x14ac:dyDescent="0.25">
      <c r="A597" s="46"/>
      <c r="B597" s="46"/>
      <c r="C597" s="46"/>
      <c r="D597" s="46"/>
    </row>
    <row r="598" spans="1:4" x14ac:dyDescent="0.25">
      <c r="A598" s="46"/>
      <c r="B598" s="46"/>
      <c r="C598" s="46"/>
      <c r="D598" s="46"/>
    </row>
    <row r="599" spans="1:4" x14ac:dyDescent="0.25">
      <c r="A599" s="46"/>
      <c r="B599" s="46"/>
      <c r="C599" s="46"/>
      <c r="D599" s="46"/>
    </row>
    <row r="600" spans="1:4" x14ac:dyDescent="0.25">
      <c r="A600" s="46"/>
      <c r="B600" s="46"/>
      <c r="C600" s="46"/>
      <c r="D600" s="46"/>
    </row>
    <row r="601" spans="1:4" x14ac:dyDescent="0.25">
      <c r="A601" s="46"/>
      <c r="B601" s="46"/>
      <c r="C601" s="46"/>
      <c r="D601" s="46"/>
    </row>
    <row r="602" spans="1:4" x14ac:dyDescent="0.25">
      <c r="A602" s="46"/>
      <c r="B602" s="46"/>
      <c r="C602" s="46"/>
      <c r="D602" s="46"/>
    </row>
    <row r="603" spans="1:4" x14ac:dyDescent="0.25">
      <c r="A603" s="46"/>
      <c r="B603" s="46"/>
      <c r="C603" s="46"/>
      <c r="D603" s="46"/>
    </row>
    <row r="604" spans="1:4" x14ac:dyDescent="0.25">
      <c r="A604" s="46"/>
      <c r="B604" s="46"/>
      <c r="C604" s="46"/>
      <c r="D604" s="46"/>
    </row>
    <row r="605" spans="1:4" x14ac:dyDescent="0.25">
      <c r="A605" s="46"/>
      <c r="B605" s="46"/>
      <c r="C605" s="46"/>
      <c r="D605" s="46"/>
    </row>
    <row r="606" spans="1:4" x14ac:dyDescent="0.25">
      <c r="A606" s="46"/>
      <c r="B606" s="46"/>
      <c r="C606" s="46"/>
      <c r="D606" s="46"/>
    </row>
    <row r="607" spans="1:4" x14ac:dyDescent="0.25">
      <c r="A607" s="46"/>
      <c r="B607" s="46"/>
      <c r="C607" s="46"/>
      <c r="D607" s="46"/>
    </row>
    <row r="608" spans="1:4" x14ac:dyDescent="0.25">
      <c r="A608" s="46"/>
      <c r="B608" s="46"/>
      <c r="C608" s="46"/>
      <c r="D608" s="46"/>
    </row>
    <row r="609" spans="1:4" x14ac:dyDescent="0.25">
      <c r="A609" s="46"/>
      <c r="B609" s="46"/>
      <c r="C609" s="46"/>
      <c r="D609" s="46"/>
    </row>
    <row r="610" spans="1:4" x14ac:dyDescent="0.25">
      <c r="A610" s="46"/>
      <c r="B610" s="46"/>
      <c r="C610" s="46"/>
      <c r="D610" s="46"/>
    </row>
    <row r="611" spans="1:4" x14ac:dyDescent="0.25">
      <c r="A611" s="46"/>
      <c r="B611" s="46"/>
      <c r="C611" s="46"/>
      <c r="D611" s="46"/>
    </row>
    <row r="612" spans="1:4" x14ac:dyDescent="0.25">
      <c r="A612" s="46"/>
      <c r="B612" s="46"/>
      <c r="C612" s="46"/>
      <c r="D612" s="46"/>
    </row>
    <row r="613" spans="1:4" x14ac:dyDescent="0.25">
      <c r="A613" s="46"/>
      <c r="B613" s="46"/>
      <c r="C613" s="46"/>
      <c r="D613" s="46"/>
    </row>
    <row r="614" spans="1:4" x14ac:dyDescent="0.25">
      <c r="A614" s="46"/>
      <c r="B614" s="46"/>
      <c r="C614" s="46"/>
      <c r="D614" s="46"/>
    </row>
    <row r="615" spans="1:4" x14ac:dyDescent="0.25">
      <c r="A615" s="46"/>
      <c r="B615" s="46"/>
      <c r="C615" s="46"/>
      <c r="D615" s="46"/>
    </row>
    <row r="616" spans="1:4" x14ac:dyDescent="0.25">
      <c r="A616" s="46"/>
      <c r="B616" s="46"/>
      <c r="C616" s="46"/>
      <c r="D616" s="46"/>
    </row>
    <row r="617" spans="1:4" x14ac:dyDescent="0.25">
      <c r="A617" s="46"/>
      <c r="B617" s="46"/>
      <c r="C617" s="46"/>
      <c r="D617" s="46"/>
    </row>
    <row r="618" spans="1:4" x14ac:dyDescent="0.25">
      <c r="A618" s="46"/>
      <c r="B618" s="46"/>
      <c r="C618" s="46"/>
      <c r="D618" s="46"/>
    </row>
    <row r="619" spans="1:4" x14ac:dyDescent="0.25">
      <c r="A619" s="46"/>
      <c r="B619" s="46"/>
      <c r="C619" s="46"/>
      <c r="D619" s="46"/>
    </row>
    <row r="620" spans="1:4" x14ac:dyDescent="0.25">
      <c r="A620" s="46"/>
      <c r="B620" s="46"/>
      <c r="C620" s="46"/>
      <c r="D620" s="46"/>
    </row>
    <row r="621" spans="1:4" x14ac:dyDescent="0.25">
      <c r="A621" s="46"/>
      <c r="B621" s="46"/>
      <c r="C621" s="46"/>
      <c r="D621" s="46"/>
    </row>
    <row r="622" spans="1:4" x14ac:dyDescent="0.25">
      <c r="A622" s="46"/>
      <c r="B622" s="46"/>
      <c r="C622" s="46"/>
      <c r="D622" s="46"/>
    </row>
    <row r="623" spans="1:4" x14ac:dyDescent="0.25">
      <c r="A623" s="46"/>
      <c r="B623" s="46"/>
      <c r="C623" s="46"/>
      <c r="D623" s="46"/>
    </row>
    <row r="624" spans="1:4" x14ac:dyDescent="0.25">
      <c r="A624" s="46"/>
      <c r="B624" s="46"/>
      <c r="C624" s="46"/>
      <c r="D624" s="46"/>
    </row>
    <row r="625" spans="1:4" x14ac:dyDescent="0.25">
      <c r="A625" s="46"/>
      <c r="B625" s="46"/>
      <c r="C625" s="46"/>
      <c r="D625" s="46"/>
    </row>
    <row r="626" spans="1:4" x14ac:dyDescent="0.25">
      <c r="A626" s="46"/>
      <c r="B626" s="46"/>
      <c r="C626" s="46"/>
      <c r="D626" s="46"/>
    </row>
    <row r="627" spans="1:4" x14ac:dyDescent="0.25">
      <c r="A627" s="46"/>
      <c r="B627" s="46"/>
      <c r="C627" s="46"/>
      <c r="D627" s="46"/>
    </row>
    <row r="628" spans="1:4" x14ac:dyDescent="0.25">
      <c r="A628" s="46"/>
      <c r="B628" s="46"/>
      <c r="C628" s="46"/>
      <c r="D628" s="46"/>
    </row>
    <row r="629" spans="1:4" x14ac:dyDescent="0.25">
      <c r="A629" s="46"/>
      <c r="B629" s="46"/>
      <c r="C629" s="46"/>
      <c r="D629" s="46"/>
    </row>
    <row r="630" spans="1:4" x14ac:dyDescent="0.25">
      <c r="A630" s="46"/>
      <c r="B630" s="46"/>
      <c r="C630" s="46"/>
      <c r="D630" s="46"/>
    </row>
    <row r="631" spans="1:4" x14ac:dyDescent="0.25">
      <c r="A631" s="46"/>
      <c r="B631" s="46"/>
      <c r="C631" s="46"/>
      <c r="D631" s="46"/>
    </row>
    <row r="632" spans="1:4" x14ac:dyDescent="0.25">
      <c r="A632" s="46"/>
      <c r="B632" s="46"/>
      <c r="C632" s="46"/>
      <c r="D632" s="46"/>
    </row>
    <row r="633" spans="1:4" x14ac:dyDescent="0.25">
      <c r="A633" s="46"/>
      <c r="B633" s="46"/>
      <c r="C633" s="46"/>
      <c r="D633" s="46"/>
    </row>
    <row r="634" spans="1:4" x14ac:dyDescent="0.25">
      <c r="A634" s="46"/>
      <c r="B634" s="46"/>
      <c r="C634" s="46"/>
      <c r="D634" s="46"/>
    </row>
    <row r="635" spans="1:4" x14ac:dyDescent="0.25">
      <c r="A635" s="46"/>
      <c r="B635" s="46"/>
      <c r="C635" s="46"/>
      <c r="D635" s="46"/>
    </row>
    <row r="636" spans="1:4" x14ac:dyDescent="0.25">
      <c r="A636" s="46"/>
      <c r="B636" s="46"/>
      <c r="C636" s="46"/>
      <c r="D636" s="46"/>
    </row>
    <row r="637" spans="1:4" x14ac:dyDescent="0.25">
      <c r="A637" s="46"/>
      <c r="B637" s="46"/>
      <c r="C637" s="46"/>
      <c r="D637" s="46"/>
    </row>
    <row r="638" spans="1:4" x14ac:dyDescent="0.25">
      <c r="A638" s="46"/>
      <c r="B638" s="46"/>
      <c r="C638" s="46"/>
      <c r="D638" s="46"/>
    </row>
    <row r="639" spans="1:4" x14ac:dyDescent="0.25">
      <c r="A639" s="46"/>
      <c r="B639" s="46"/>
      <c r="C639" s="46"/>
      <c r="D639" s="46"/>
    </row>
    <row r="640" spans="1:4" x14ac:dyDescent="0.25">
      <c r="A640" s="46"/>
      <c r="B640" s="46"/>
      <c r="C640" s="46"/>
      <c r="D640" s="46"/>
    </row>
    <row r="641" spans="1:4" x14ac:dyDescent="0.25">
      <c r="A641" s="46"/>
      <c r="B641" s="46"/>
      <c r="C641" s="46"/>
      <c r="D641" s="46"/>
    </row>
    <row r="642" spans="1:4" x14ac:dyDescent="0.25">
      <c r="A642" s="46"/>
      <c r="B642" s="46"/>
      <c r="C642" s="46"/>
      <c r="D642" s="46"/>
    </row>
    <row r="643" spans="1:4" x14ac:dyDescent="0.25">
      <c r="A643" s="46"/>
      <c r="B643" s="46"/>
      <c r="C643" s="46"/>
      <c r="D643" s="46"/>
    </row>
    <row r="644" spans="1:4" x14ac:dyDescent="0.25">
      <c r="A644" s="46"/>
      <c r="B644" s="46"/>
      <c r="C644" s="46"/>
      <c r="D644" s="46"/>
    </row>
    <row r="645" spans="1:4" x14ac:dyDescent="0.25">
      <c r="A645" s="46"/>
      <c r="B645" s="46"/>
      <c r="C645" s="46"/>
      <c r="D645" s="46"/>
    </row>
    <row r="646" spans="1:4" x14ac:dyDescent="0.25">
      <c r="A646" s="46"/>
      <c r="B646" s="46"/>
      <c r="C646" s="46"/>
      <c r="D646" s="46"/>
    </row>
    <row r="647" spans="1:4" x14ac:dyDescent="0.25">
      <c r="A647" s="46"/>
      <c r="B647" s="46"/>
      <c r="C647" s="46"/>
      <c r="D647" s="46"/>
    </row>
    <row r="648" spans="1:4" x14ac:dyDescent="0.25">
      <c r="A648" s="46"/>
      <c r="B648" s="46"/>
      <c r="C648" s="46"/>
      <c r="D648" s="46"/>
    </row>
    <row r="649" spans="1:4" x14ac:dyDescent="0.25">
      <c r="A649" s="46"/>
      <c r="B649" s="46"/>
      <c r="C649" s="46"/>
      <c r="D649" s="46"/>
    </row>
    <row r="650" spans="1:4" x14ac:dyDescent="0.25">
      <c r="A650" s="46"/>
      <c r="B650" s="46"/>
      <c r="C650" s="46"/>
      <c r="D650" s="46"/>
    </row>
    <row r="651" spans="1:4" x14ac:dyDescent="0.25">
      <c r="A651" s="46"/>
      <c r="B651" s="46"/>
      <c r="C651" s="46"/>
      <c r="D651" s="46"/>
    </row>
    <row r="652" spans="1:4" x14ac:dyDescent="0.25">
      <c r="A652" s="46"/>
      <c r="B652" s="46"/>
      <c r="C652" s="46"/>
      <c r="D652" s="46"/>
    </row>
    <row r="653" spans="1:4" x14ac:dyDescent="0.25">
      <c r="A653" s="46"/>
      <c r="B653" s="46"/>
      <c r="C653" s="46"/>
      <c r="D653" s="46"/>
    </row>
    <row r="654" spans="1:4" x14ac:dyDescent="0.25">
      <c r="A654" s="46"/>
      <c r="B654" s="46"/>
      <c r="C654" s="46"/>
      <c r="D654" s="46"/>
    </row>
    <row r="655" spans="1:4" x14ac:dyDescent="0.25">
      <c r="A655" s="46"/>
      <c r="B655" s="46"/>
      <c r="C655" s="46"/>
      <c r="D655" s="46"/>
    </row>
    <row r="656" spans="1:4" x14ac:dyDescent="0.25">
      <c r="A656" s="46"/>
      <c r="B656" s="46"/>
      <c r="C656" s="46"/>
      <c r="D656" s="46"/>
    </row>
    <row r="657" spans="1:4" x14ac:dyDescent="0.25">
      <c r="A657" s="46"/>
      <c r="B657" s="46"/>
      <c r="C657" s="46"/>
      <c r="D657" s="46"/>
    </row>
    <row r="658" spans="1:4" x14ac:dyDescent="0.25">
      <c r="A658" s="46"/>
      <c r="B658" s="46"/>
      <c r="C658" s="46"/>
      <c r="D658" s="46"/>
    </row>
    <row r="659" spans="1:4" x14ac:dyDescent="0.25">
      <c r="A659" s="46"/>
      <c r="B659" s="46"/>
      <c r="C659" s="46"/>
      <c r="D659" s="46"/>
    </row>
    <row r="660" spans="1:4" x14ac:dyDescent="0.25">
      <c r="A660" s="46"/>
      <c r="B660" s="46"/>
      <c r="C660" s="46"/>
      <c r="D660" s="46"/>
    </row>
    <row r="661" spans="1:4" x14ac:dyDescent="0.25">
      <c r="A661" s="46"/>
      <c r="B661" s="46"/>
      <c r="C661" s="46"/>
      <c r="D661" s="46"/>
    </row>
    <row r="662" spans="1:4" x14ac:dyDescent="0.25">
      <c r="A662" s="46"/>
      <c r="B662" s="46"/>
      <c r="C662" s="46"/>
      <c r="D662" s="46"/>
    </row>
    <row r="663" spans="1:4" x14ac:dyDescent="0.25">
      <c r="A663" s="46"/>
      <c r="B663" s="46"/>
      <c r="C663" s="46"/>
      <c r="D663" s="46"/>
    </row>
    <row r="664" spans="1:4" x14ac:dyDescent="0.25">
      <c r="A664" s="46"/>
      <c r="B664" s="46"/>
      <c r="C664" s="46"/>
      <c r="D664" s="46"/>
    </row>
    <row r="665" spans="1:4" x14ac:dyDescent="0.25">
      <c r="A665" s="46"/>
      <c r="B665" s="46"/>
      <c r="C665" s="46"/>
      <c r="D665" s="46"/>
    </row>
    <row r="666" spans="1:4" x14ac:dyDescent="0.25">
      <c r="A666" s="46"/>
      <c r="B666" s="46"/>
      <c r="C666" s="46"/>
      <c r="D666" s="46"/>
    </row>
    <row r="667" spans="1:4" x14ac:dyDescent="0.25">
      <c r="A667" s="46"/>
      <c r="B667" s="46"/>
      <c r="C667" s="46"/>
      <c r="D667" s="46"/>
    </row>
    <row r="668" spans="1:4" x14ac:dyDescent="0.25">
      <c r="A668" s="46"/>
      <c r="B668" s="46"/>
      <c r="C668" s="46"/>
      <c r="D668" s="46"/>
    </row>
    <row r="669" spans="1:4" x14ac:dyDescent="0.25">
      <c r="A669" s="46"/>
      <c r="B669" s="46"/>
      <c r="C669" s="46"/>
      <c r="D669" s="46"/>
    </row>
    <row r="670" spans="1:4" x14ac:dyDescent="0.25">
      <c r="A670" s="46"/>
      <c r="B670" s="46"/>
      <c r="C670" s="46"/>
      <c r="D670" s="46"/>
    </row>
    <row r="671" spans="1:4" x14ac:dyDescent="0.25">
      <c r="A671" s="46"/>
      <c r="B671" s="46"/>
      <c r="C671" s="46"/>
      <c r="D671" s="46"/>
    </row>
    <row r="672" spans="1:4" x14ac:dyDescent="0.25">
      <c r="A672" s="46"/>
      <c r="B672" s="46"/>
      <c r="C672" s="46"/>
      <c r="D672" s="46"/>
    </row>
    <row r="673" spans="1:4" x14ac:dyDescent="0.25">
      <c r="A673" s="46"/>
      <c r="B673" s="46"/>
      <c r="C673" s="46"/>
      <c r="D673" s="46"/>
    </row>
    <row r="674" spans="1:4" x14ac:dyDescent="0.25">
      <c r="A674" s="46"/>
      <c r="B674" s="46"/>
      <c r="C674" s="46"/>
      <c r="D674" s="46"/>
    </row>
    <row r="675" spans="1:4" x14ac:dyDescent="0.25">
      <c r="A675" s="46"/>
      <c r="B675" s="46"/>
      <c r="C675" s="46"/>
      <c r="D675" s="46"/>
    </row>
    <row r="676" spans="1:4" x14ac:dyDescent="0.25">
      <c r="A676" s="46"/>
      <c r="B676" s="46"/>
      <c r="C676" s="46"/>
      <c r="D676" s="46"/>
    </row>
    <row r="677" spans="1:4" x14ac:dyDescent="0.25">
      <c r="A677" s="46"/>
      <c r="B677" s="46"/>
      <c r="C677" s="46"/>
      <c r="D677" s="46"/>
    </row>
    <row r="678" spans="1:4" x14ac:dyDescent="0.25">
      <c r="A678" s="46"/>
      <c r="B678" s="46"/>
      <c r="C678" s="46"/>
      <c r="D678" s="46"/>
    </row>
    <row r="679" spans="1:4" x14ac:dyDescent="0.25">
      <c r="A679" s="46"/>
      <c r="B679" s="46"/>
      <c r="C679" s="46"/>
      <c r="D679" s="46"/>
    </row>
    <row r="680" spans="1:4" x14ac:dyDescent="0.25">
      <c r="A680" s="46"/>
      <c r="B680" s="46"/>
      <c r="C680" s="46"/>
      <c r="D680" s="46"/>
    </row>
    <row r="681" spans="1:4" x14ac:dyDescent="0.25">
      <c r="A681" s="46"/>
      <c r="B681" s="46"/>
      <c r="C681" s="46"/>
      <c r="D681" s="46"/>
    </row>
    <row r="682" spans="1:4" x14ac:dyDescent="0.25">
      <c r="A682" s="46"/>
      <c r="B682" s="46"/>
      <c r="C682" s="46"/>
      <c r="D682" s="46"/>
    </row>
    <row r="683" spans="1:4" x14ac:dyDescent="0.25">
      <c r="A683" s="46"/>
      <c r="B683" s="46"/>
      <c r="C683" s="46"/>
      <c r="D683" s="46"/>
    </row>
    <row r="684" spans="1:4" x14ac:dyDescent="0.25">
      <c r="A684" s="46"/>
      <c r="B684" s="46"/>
      <c r="C684" s="46"/>
      <c r="D684" s="46"/>
    </row>
    <row r="685" spans="1:4" x14ac:dyDescent="0.25">
      <c r="A685" s="46"/>
      <c r="B685" s="46"/>
      <c r="C685" s="46"/>
      <c r="D685" s="46"/>
    </row>
    <row r="686" spans="1:4" x14ac:dyDescent="0.25">
      <c r="A686" s="46"/>
      <c r="B686" s="46"/>
      <c r="C686" s="46"/>
      <c r="D686" s="46"/>
    </row>
    <row r="687" spans="1:4" x14ac:dyDescent="0.25">
      <c r="A687" s="46"/>
      <c r="B687" s="46"/>
      <c r="C687" s="46"/>
      <c r="D687" s="46"/>
    </row>
    <row r="688" spans="1:4" x14ac:dyDescent="0.25">
      <c r="A688" s="46"/>
      <c r="B688" s="46"/>
      <c r="C688" s="46"/>
      <c r="D688" s="46"/>
    </row>
    <row r="689" spans="1:4" x14ac:dyDescent="0.25">
      <c r="A689" s="46"/>
      <c r="B689" s="46"/>
      <c r="C689" s="46"/>
      <c r="D689" s="46"/>
    </row>
    <row r="690" spans="1:4" x14ac:dyDescent="0.25">
      <c r="A690" s="46"/>
      <c r="B690" s="46"/>
      <c r="C690" s="46"/>
      <c r="D690" s="46"/>
    </row>
    <row r="691" spans="1:4" x14ac:dyDescent="0.25">
      <c r="A691" s="46"/>
      <c r="B691" s="46"/>
      <c r="C691" s="46"/>
      <c r="D691" s="46"/>
    </row>
    <row r="692" spans="1:4" x14ac:dyDescent="0.25">
      <c r="A692" s="46"/>
      <c r="B692" s="46"/>
      <c r="C692" s="46"/>
      <c r="D692" s="46"/>
    </row>
    <row r="693" spans="1:4" x14ac:dyDescent="0.25">
      <c r="A693" s="46"/>
      <c r="B693" s="46"/>
      <c r="C693" s="46"/>
      <c r="D693" s="46"/>
    </row>
    <row r="694" spans="1:4" x14ac:dyDescent="0.25">
      <c r="A694" s="46"/>
      <c r="B694" s="46"/>
      <c r="C694" s="46"/>
      <c r="D694" s="46"/>
    </row>
    <row r="695" spans="1:4" x14ac:dyDescent="0.25">
      <c r="A695" s="46"/>
      <c r="B695" s="46"/>
      <c r="C695" s="46"/>
      <c r="D695" s="46"/>
    </row>
    <row r="696" spans="1:4" x14ac:dyDescent="0.25">
      <c r="A696" s="46"/>
      <c r="B696" s="46"/>
      <c r="C696" s="46"/>
      <c r="D696" s="46"/>
    </row>
    <row r="697" spans="1:4" x14ac:dyDescent="0.25">
      <c r="A697" s="46"/>
      <c r="B697" s="46"/>
      <c r="C697" s="46"/>
      <c r="D697" s="46"/>
    </row>
    <row r="698" spans="1:4" x14ac:dyDescent="0.25">
      <c r="A698" s="46"/>
      <c r="B698" s="46"/>
      <c r="C698" s="46"/>
      <c r="D698" s="46"/>
    </row>
    <row r="699" spans="1:4" x14ac:dyDescent="0.25">
      <c r="A699" s="46"/>
      <c r="B699" s="46"/>
      <c r="C699" s="46"/>
      <c r="D699" s="46"/>
    </row>
    <row r="700" spans="1:4" x14ac:dyDescent="0.25">
      <c r="A700" s="46"/>
      <c r="B700" s="46"/>
      <c r="C700" s="46"/>
      <c r="D700" s="46"/>
    </row>
    <row r="701" spans="1:4" x14ac:dyDescent="0.25">
      <c r="A701" s="46"/>
      <c r="B701" s="46"/>
      <c r="C701" s="46"/>
      <c r="D701" s="46"/>
    </row>
    <row r="702" spans="1:4" x14ac:dyDescent="0.25">
      <c r="A702" s="46"/>
      <c r="B702" s="46"/>
      <c r="C702" s="46"/>
      <c r="D702" s="46"/>
    </row>
    <row r="703" spans="1:4" x14ac:dyDescent="0.25">
      <c r="A703" s="46"/>
      <c r="B703" s="46"/>
      <c r="C703" s="46"/>
      <c r="D703" s="46"/>
    </row>
    <row r="704" spans="1:4" x14ac:dyDescent="0.25">
      <c r="A704" s="46"/>
      <c r="B704" s="46"/>
      <c r="C704" s="46"/>
      <c r="D704" s="46"/>
    </row>
    <row r="705" spans="1:4" x14ac:dyDescent="0.25">
      <c r="A705" s="46"/>
      <c r="B705" s="46"/>
      <c r="C705" s="46"/>
      <c r="D705" s="46"/>
    </row>
    <row r="706" spans="1:4" x14ac:dyDescent="0.25">
      <c r="A706" s="46"/>
      <c r="B706" s="46"/>
      <c r="C706" s="46"/>
      <c r="D706" s="46"/>
    </row>
    <row r="707" spans="1:4" x14ac:dyDescent="0.25">
      <c r="A707" s="46"/>
      <c r="B707" s="46"/>
      <c r="C707" s="46"/>
      <c r="D707" s="46"/>
    </row>
    <row r="708" spans="1:4" x14ac:dyDescent="0.25">
      <c r="A708" s="46"/>
      <c r="B708" s="46"/>
      <c r="C708" s="46"/>
      <c r="D708" s="46"/>
    </row>
    <row r="709" spans="1:4" x14ac:dyDescent="0.25">
      <c r="A709" s="46"/>
      <c r="B709" s="46"/>
      <c r="C709" s="46"/>
      <c r="D709" s="46"/>
    </row>
    <row r="710" spans="1:4" x14ac:dyDescent="0.25">
      <c r="A710" s="46"/>
      <c r="B710" s="46"/>
      <c r="C710" s="46"/>
      <c r="D710" s="46"/>
    </row>
    <row r="711" spans="1:4" x14ac:dyDescent="0.25">
      <c r="A711" s="46"/>
      <c r="B711" s="46"/>
      <c r="C711" s="46"/>
      <c r="D711" s="46"/>
    </row>
    <row r="712" spans="1:4" x14ac:dyDescent="0.25">
      <c r="A712" s="46"/>
      <c r="B712" s="46"/>
      <c r="C712" s="46"/>
      <c r="D712" s="46"/>
    </row>
    <row r="713" spans="1:4" x14ac:dyDescent="0.25">
      <c r="A713" s="46"/>
      <c r="B713" s="46"/>
      <c r="C713" s="46"/>
      <c r="D713" s="46"/>
    </row>
    <row r="714" spans="1:4" x14ac:dyDescent="0.25">
      <c r="A714" s="46"/>
      <c r="B714" s="46"/>
      <c r="C714" s="46"/>
      <c r="D714" s="46"/>
    </row>
    <row r="715" spans="1:4" x14ac:dyDescent="0.25">
      <c r="A715" s="46"/>
      <c r="B715" s="46"/>
      <c r="C715" s="46"/>
      <c r="D715" s="46"/>
    </row>
    <row r="716" spans="1:4" x14ac:dyDescent="0.25">
      <c r="A716" s="46"/>
      <c r="B716" s="46"/>
      <c r="C716" s="46"/>
      <c r="D716" s="46"/>
    </row>
    <row r="717" spans="1:4" x14ac:dyDescent="0.25">
      <c r="A717" s="46"/>
      <c r="B717" s="46"/>
      <c r="C717" s="46"/>
      <c r="D717" s="46"/>
    </row>
    <row r="718" spans="1:4" x14ac:dyDescent="0.25">
      <c r="A718" s="46"/>
      <c r="B718" s="46"/>
      <c r="C718" s="46"/>
      <c r="D718" s="46"/>
    </row>
    <row r="719" spans="1:4" x14ac:dyDescent="0.25">
      <c r="A719" s="46"/>
      <c r="B719" s="46"/>
      <c r="C719" s="46"/>
      <c r="D719" s="46"/>
    </row>
    <row r="720" spans="1:4" x14ac:dyDescent="0.25">
      <c r="A720" s="46"/>
      <c r="B720" s="46"/>
      <c r="C720" s="46"/>
      <c r="D720" s="46"/>
    </row>
    <row r="721" spans="1:4" x14ac:dyDescent="0.25">
      <c r="A721" s="46"/>
      <c r="B721" s="46"/>
      <c r="C721" s="46"/>
      <c r="D721" s="46"/>
    </row>
    <row r="722" spans="1:4" x14ac:dyDescent="0.25">
      <c r="A722" s="46"/>
      <c r="B722" s="46"/>
      <c r="C722" s="46"/>
      <c r="D722" s="46"/>
    </row>
    <row r="723" spans="1:4" x14ac:dyDescent="0.25">
      <c r="A723" s="46"/>
      <c r="B723" s="46"/>
      <c r="C723" s="46"/>
      <c r="D723" s="46"/>
    </row>
    <row r="724" spans="1:4" x14ac:dyDescent="0.25">
      <c r="A724" s="46"/>
      <c r="B724" s="46"/>
      <c r="C724" s="46"/>
      <c r="D724" s="46"/>
    </row>
    <row r="725" spans="1:4" x14ac:dyDescent="0.25">
      <c r="A725" s="46"/>
      <c r="B725" s="46"/>
      <c r="C725" s="46"/>
      <c r="D725" s="46"/>
    </row>
    <row r="726" spans="1:4" x14ac:dyDescent="0.25">
      <c r="A726" s="46"/>
      <c r="B726" s="46"/>
      <c r="C726" s="46"/>
      <c r="D726" s="46"/>
    </row>
    <row r="727" spans="1:4" x14ac:dyDescent="0.25">
      <c r="A727" s="46"/>
      <c r="B727" s="46"/>
      <c r="C727" s="46"/>
      <c r="D727" s="46"/>
    </row>
    <row r="728" spans="1:4" x14ac:dyDescent="0.25">
      <c r="A728" s="46"/>
      <c r="B728" s="46"/>
      <c r="C728" s="46"/>
      <c r="D728" s="46"/>
    </row>
    <row r="729" spans="1:4" x14ac:dyDescent="0.25">
      <c r="A729" s="46"/>
      <c r="B729" s="46"/>
      <c r="C729" s="46"/>
      <c r="D729" s="46"/>
    </row>
    <row r="730" spans="1:4" x14ac:dyDescent="0.25">
      <c r="A730" s="46"/>
      <c r="B730" s="46"/>
      <c r="C730" s="46"/>
      <c r="D730" s="46"/>
    </row>
    <row r="731" spans="1:4" x14ac:dyDescent="0.25">
      <c r="A731" s="46"/>
      <c r="B731" s="46"/>
      <c r="C731" s="46"/>
      <c r="D731" s="46"/>
    </row>
    <row r="732" spans="1:4" x14ac:dyDescent="0.25">
      <c r="A732" s="46"/>
      <c r="B732" s="46"/>
      <c r="C732" s="46"/>
      <c r="D732" s="46"/>
    </row>
    <row r="733" spans="1:4" x14ac:dyDescent="0.25">
      <c r="A733" s="46"/>
      <c r="B733" s="46"/>
      <c r="C733" s="46"/>
      <c r="D733" s="46"/>
    </row>
    <row r="734" spans="1:4" x14ac:dyDescent="0.25">
      <c r="A734" s="46"/>
      <c r="B734" s="46"/>
      <c r="C734" s="46"/>
      <c r="D734" s="46"/>
    </row>
    <row r="735" spans="1:4" x14ac:dyDescent="0.25">
      <c r="A735" s="46"/>
      <c r="B735" s="46"/>
      <c r="C735" s="46"/>
      <c r="D735" s="46"/>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581"/>
  <sheetViews>
    <sheetView workbookViewId="0"/>
  </sheetViews>
  <sheetFormatPr defaultColWidth="9.140625" defaultRowHeight="15" x14ac:dyDescent="0.25"/>
  <cols>
    <col min="1" max="1" width="22.28515625" style="9" bestFit="1" customWidth="1"/>
    <col min="2" max="2" width="21.42578125" style="9" bestFit="1" customWidth="1"/>
    <col min="3" max="3" width="12.7109375" style="9" bestFit="1" customWidth="1"/>
    <col min="4" max="4" width="27.140625" style="111" bestFit="1" customWidth="1"/>
    <col min="5" max="16384" width="9.140625" style="9"/>
  </cols>
  <sheetData>
    <row r="1" spans="1:4" ht="15.75" x14ac:dyDescent="0.25">
      <c r="A1" s="85" t="s">
        <v>116</v>
      </c>
      <c r="B1" s="85" t="s">
        <v>55</v>
      </c>
      <c r="C1" s="85" t="s">
        <v>104</v>
      </c>
      <c r="D1" s="112" t="s">
        <v>105</v>
      </c>
    </row>
    <row r="2" spans="1:4" ht="15.75" x14ac:dyDescent="0.25">
      <c r="A2" s="117">
        <v>1971</v>
      </c>
      <c r="B2" s="117" t="s">
        <v>134</v>
      </c>
      <c r="C2" s="117" t="s">
        <v>1</v>
      </c>
      <c r="D2" s="117">
        <v>46411700</v>
      </c>
    </row>
    <row r="3" spans="1:4" ht="15.75" x14ac:dyDescent="0.25">
      <c r="A3" s="117">
        <v>1972</v>
      </c>
      <c r="B3" s="117" t="s">
        <v>135</v>
      </c>
      <c r="C3" s="117" t="s">
        <v>1</v>
      </c>
      <c r="D3" s="117">
        <v>46571900</v>
      </c>
    </row>
    <row r="4" spans="1:4" ht="15.75" x14ac:dyDescent="0.25">
      <c r="A4" s="117">
        <v>1973</v>
      </c>
      <c r="B4" s="117" t="s">
        <v>136</v>
      </c>
      <c r="C4" s="117" t="s">
        <v>1</v>
      </c>
      <c r="D4" s="117">
        <v>46686200</v>
      </c>
    </row>
    <row r="5" spans="1:4" ht="15.75" x14ac:dyDescent="0.25">
      <c r="A5" s="117">
        <v>1974</v>
      </c>
      <c r="B5" s="117" t="s">
        <v>137</v>
      </c>
      <c r="C5" s="117" t="s">
        <v>1</v>
      </c>
      <c r="D5" s="117">
        <v>46682700</v>
      </c>
    </row>
    <row r="6" spans="1:4" ht="15.75" x14ac:dyDescent="0.25">
      <c r="A6" s="117">
        <v>1975</v>
      </c>
      <c r="B6" s="117" t="s">
        <v>138</v>
      </c>
      <c r="C6" s="117" t="s">
        <v>1</v>
      </c>
      <c r="D6" s="117">
        <v>46674400</v>
      </c>
    </row>
    <row r="7" spans="1:4" ht="15.75" x14ac:dyDescent="0.25">
      <c r="A7" s="117">
        <v>1976</v>
      </c>
      <c r="B7" s="117" t="s">
        <v>139</v>
      </c>
      <c r="C7" s="117" t="s">
        <v>1</v>
      </c>
      <c r="D7" s="117">
        <v>46659900</v>
      </c>
    </row>
    <row r="8" spans="1:4" ht="15.75" x14ac:dyDescent="0.25">
      <c r="A8" s="117">
        <v>1977</v>
      </c>
      <c r="B8" s="117" t="s">
        <v>140</v>
      </c>
      <c r="C8" s="117" t="s">
        <v>1</v>
      </c>
      <c r="D8" s="117">
        <v>46639800</v>
      </c>
    </row>
    <row r="9" spans="1:4" ht="15.75" x14ac:dyDescent="0.25">
      <c r="A9" s="117">
        <v>1978</v>
      </c>
      <c r="B9" s="117" t="s">
        <v>141</v>
      </c>
      <c r="C9" s="117" t="s">
        <v>1</v>
      </c>
      <c r="D9" s="117">
        <v>46638200</v>
      </c>
    </row>
    <row r="10" spans="1:4" ht="15.75" x14ac:dyDescent="0.25">
      <c r="A10" s="117">
        <v>1979</v>
      </c>
      <c r="B10" s="117" t="s">
        <v>142</v>
      </c>
      <c r="C10" s="117" t="s">
        <v>1</v>
      </c>
      <c r="D10" s="117">
        <v>46698100</v>
      </c>
    </row>
    <row r="11" spans="1:4" ht="15.75" x14ac:dyDescent="0.25">
      <c r="A11" s="117">
        <v>1980</v>
      </c>
      <c r="B11" s="117" t="s">
        <v>143</v>
      </c>
      <c r="C11" s="117" t="s">
        <v>1</v>
      </c>
      <c r="D11" s="117">
        <v>46787200</v>
      </c>
    </row>
    <row r="12" spans="1:4" ht="15.75" x14ac:dyDescent="0.25">
      <c r="A12" s="117">
        <v>1981</v>
      </c>
      <c r="B12" s="117" t="s">
        <v>5</v>
      </c>
      <c r="C12" s="117" t="s">
        <v>1</v>
      </c>
      <c r="D12" s="117">
        <v>46820800</v>
      </c>
    </row>
    <row r="13" spans="1:4" ht="15.75" x14ac:dyDescent="0.25">
      <c r="A13" s="117">
        <v>1982</v>
      </c>
      <c r="B13" s="117" t="s">
        <v>6</v>
      </c>
      <c r="C13" s="117" t="s">
        <v>1</v>
      </c>
      <c r="D13" s="117">
        <v>46777300</v>
      </c>
    </row>
    <row r="14" spans="1:4" ht="15.75" x14ac:dyDescent="0.25">
      <c r="A14" s="117">
        <v>1983</v>
      </c>
      <c r="B14" s="117" t="s">
        <v>7</v>
      </c>
      <c r="C14" s="117" t="s">
        <v>1</v>
      </c>
      <c r="D14" s="117">
        <v>46813700</v>
      </c>
    </row>
    <row r="15" spans="1:4" ht="15.75" x14ac:dyDescent="0.25">
      <c r="A15" s="117">
        <v>1984</v>
      </c>
      <c r="B15" s="117" t="s">
        <v>8</v>
      </c>
      <c r="C15" s="117" t="s">
        <v>1</v>
      </c>
      <c r="D15" s="117">
        <v>46912400</v>
      </c>
    </row>
    <row r="16" spans="1:4" ht="15.75" x14ac:dyDescent="0.25">
      <c r="A16" s="117">
        <v>1985</v>
      </c>
      <c r="B16" s="117" t="s">
        <v>9</v>
      </c>
      <c r="C16" s="117" t="s">
        <v>1</v>
      </c>
      <c r="D16" s="117">
        <v>47057400</v>
      </c>
    </row>
    <row r="17" spans="1:4" ht="15.75" x14ac:dyDescent="0.25">
      <c r="A17" s="117">
        <v>1986</v>
      </c>
      <c r="B17" s="117" t="s">
        <v>10</v>
      </c>
      <c r="C17" s="117" t="s">
        <v>1</v>
      </c>
      <c r="D17" s="117">
        <v>47187600</v>
      </c>
    </row>
    <row r="18" spans="1:4" ht="15.75" x14ac:dyDescent="0.25">
      <c r="A18" s="117">
        <v>1987</v>
      </c>
      <c r="B18" s="117" t="s">
        <v>11</v>
      </c>
      <c r="C18" s="117" t="s">
        <v>1</v>
      </c>
      <c r="D18" s="117">
        <v>47300400</v>
      </c>
    </row>
    <row r="19" spans="1:4" ht="15.75" x14ac:dyDescent="0.25">
      <c r="A19" s="117">
        <v>1988</v>
      </c>
      <c r="B19" s="117" t="s">
        <v>12</v>
      </c>
      <c r="C19" s="117" t="s">
        <v>1</v>
      </c>
      <c r="D19" s="117">
        <v>47412300</v>
      </c>
    </row>
    <row r="20" spans="1:4" ht="15.75" x14ac:dyDescent="0.25">
      <c r="A20" s="117">
        <v>1989</v>
      </c>
      <c r="B20" s="117" t="s">
        <v>13</v>
      </c>
      <c r="C20" s="117" t="s">
        <v>1</v>
      </c>
      <c r="D20" s="117">
        <v>47552700</v>
      </c>
    </row>
    <row r="21" spans="1:4" ht="15.75" x14ac:dyDescent="0.25">
      <c r="A21" s="117">
        <v>1990</v>
      </c>
      <c r="B21" s="117" t="s">
        <v>14</v>
      </c>
      <c r="C21" s="117" t="s">
        <v>1</v>
      </c>
      <c r="D21" s="117">
        <v>47699100</v>
      </c>
    </row>
    <row r="22" spans="1:4" ht="15.75" x14ac:dyDescent="0.25">
      <c r="A22" s="117">
        <v>1991</v>
      </c>
      <c r="B22" s="117" t="s">
        <v>15</v>
      </c>
      <c r="C22" s="117" t="s">
        <v>1</v>
      </c>
      <c r="D22" s="117">
        <v>47875000</v>
      </c>
    </row>
    <row r="23" spans="1:4" ht="15.75" x14ac:dyDescent="0.25">
      <c r="A23" s="117">
        <v>1992</v>
      </c>
      <c r="B23" s="117" t="s">
        <v>16</v>
      </c>
      <c r="C23" s="117" t="s">
        <v>1</v>
      </c>
      <c r="D23" s="117">
        <v>47998000</v>
      </c>
    </row>
    <row r="24" spans="1:4" ht="15.75" x14ac:dyDescent="0.25">
      <c r="A24" s="117">
        <v>1993</v>
      </c>
      <c r="B24" s="117" t="s">
        <v>17</v>
      </c>
      <c r="C24" s="117" t="s">
        <v>1</v>
      </c>
      <c r="D24" s="117">
        <v>48102300</v>
      </c>
    </row>
    <row r="25" spans="1:4" ht="15.75" x14ac:dyDescent="0.25">
      <c r="A25" s="117">
        <v>1994</v>
      </c>
      <c r="B25" s="117" t="s">
        <v>18</v>
      </c>
      <c r="C25" s="117" t="s">
        <v>1</v>
      </c>
      <c r="D25" s="117">
        <v>48228800</v>
      </c>
    </row>
    <row r="26" spans="1:4" ht="15.75" x14ac:dyDescent="0.25">
      <c r="A26" s="117">
        <v>1995</v>
      </c>
      <c r="B26" s="117" t="s">
        <v>19</v>
      </c>
      <c r="C26" s="117" t="s">
        <v>1</v>
      </c>
      <c r="D26" s="117">
        <v>48383500</v>
      </c>
    </row>
    <row r="27" spans="1:4" ht="15.75" x14ac:dyDescent="0.25">
      <c r="A27" s="117">
        <v>1996</v>
      </c>
      <c r="B27" s="117" t="s">
        <v>20</v>
      </c>
      <c r="C27" s="117" t="s">
        <v>1</v>
      </c>
      <c r="D27" s="117">
        <v>48519100</v>
      </c>
    </row>
    <row r="28" spans="1:4" ht="15.75" x14ac:dyDescent="0.25">
      <c r="A28" s="117">
        <v>1997</v>
      </c>
      <c r="B28" s="117" t="s">
        <v>21</v>
      </c>
      <c r="C28" s="117" t="s">
        <v>1</v>
      </c>
      <c r="D28" s="117">
        <v>48664800</v>
      </c>
    </row>
    <row r="29" spans="1:4" ht="15.75" x14ac:dyDescent="0.25">
      <c r="A29" s="117">
        <v>1998</v>
      </c>
      <c r="B29" s="117" t="s">
        <v>22</v>
      </c>
      <c r="C29" s="117" t="s">
        <v>1</v>
      </c>
      <c r="D29" s="117">
        <v>48820600</v>
      </c>
    </row>
    <row r="30" spans="1:4" ht="15.75" x14ac:dyDescent="0.25">
      <c r="A30" s="117">
        <v>1999</v>
      </c>
      <c r="B30" s="117" t="s">
        <v>23</v>
      </c>
      <c r="C30" s="117" t="s">
        <v>1</v>
      </c>
      <c r="D30" s="117">
        <v>49032900</v>
      </c>
    </row>
    <row r="31" spans="1:4" ht="15.75" x14ac:dyDescent="0.25">
      <c r="A31" s="117">
        <v>2000</v>
      </c>
      <c r="B31" s="117" t="s">
        <v>24</v>
      </c>
      <c r="C31" s="117" t="s">
        <v>1</v>
      </c>
      <c r="D31" s="117">
        <v>49233300</v>
      </c>
    </row>
    <row r="32" spans="1:4" ht="15.75" x14ac:dyDescent="0.25">
      <c r="A32" s="117">
        <v>2001</v>
      </c>
      <c r="B32" s="117" t="s">
        <v>25</v>
      </c>
      <c r="C32" s="117" t="s">
        <v>1</v>
      </c>
      <c r="D32" s="117">
        <v>49449700</v>
      </c>
    </row>
    <row r="33" spans="1:4" ht="15.75" x14ac:dyDescent="0.25">
      <c r="A33" s="117">
        <v>2002</v>
      </c>
      <c r="B33" s="117" t="s">
        <v>26</v>
      </c>
      <c r="C33" s="117" t="s">
        <v>1</v>
      </c>
      <c r="D33" s="117">
        <v>49679300</v>
      </c>
    </row>
    <row r="34" spans="1:4" ht="15.75" x14ac:dyDescent="0.25">
      <c r="A34" s="117">
        <v>2003</v>
      </c>
      <c r="B34" s="117" t="s">
        <v>27</v>
      </c>
      <c r="C34" s="117" t="s">
        <v>1</v>
      </c>
      <c r="D34" s="117">
        <v>49925500</v>
      </c>
    </row>
    <row r="35" spans="1:4" ht="15.75" x14ac:dyDescent="0.25">
      <c r="A35" s="117">
        <v>2004</v>
      </c>
      <c r="B35" s="117" t="s">
        <v>28</v>
      </c>
      <c r="C35" s="117" t="s">
        <v>1</v>
      </c>
      <c r="D35" s="117">
        <v>50194600</v>
      </c>
    </row>
    <row r="36" spans="1:4" ht="15.75" x14ac:dyDescent="0.25">
      <c r="A36" s="117">
        <v>2005</v>
      </c>
      <c r="B36" s="117" t="s">
        <v>29</v>
      </c>
      <c r="C36" s="117" t="s">
        <v>1</v>
      </c>
      <c r="D36" s="117">
        <v>50606000</v>
      </c>
    </row>
    <row r="37" spans="1:4" ht="15.75" x14ac:dyDescent="0.25">
      <c r="A37" s="117">
        <v>2006</v>
      </c>
      <c r="B37" s="117" t="s">
        <v>30</v>
      </c>
      <c r="C37" s="117" t="s">
        <v>1</v>
      </c>
      <c r="D37" s="117">
        <v>50965200</v>
      </c>
    </row>
    <row r="38" spans="1:4" ht="15.75" x14ac:dyDescent="0.25">
      <c r="A38" s="117">
        <v>2007</v>
      </c>
      <c r="B38" s="117" t="s">
        <v>31</v>
      </c>
      <c r="C38" s="117" t="s">
        <v>1</v>
      </c>
      <c r="D38" s="117">
        <v>51381100</v>
      </c>
    </row>
    <row r="39" spans="1:4" ht="15.75" x14ac:dyDescent="0.25">
      <c r="A39" s="117">
        <v>2008</v>
      </c>
      <c r="B39" s="117" t="s">
        <v>32</v>
      </c>
      <c r="C39" s="117" t="s">
        <v>1</v>
      </c>
      <c r="D39" s="117">
        <v>51815900</v>
      </c>
    </row>
    <row r="40" spans="1:4" ht="15.75" x14ac:dyDescent="0.25">
      <c r="A40" s="117">
        <v>2009</v>
      </c>
      <c r="B40" s="117" t="s">
        <v>33</v>
      </c>
      <c r="C40" s="117" t="s">
        <v>1</v>
      </c>
      <c r="D40" s="117">
        <v>52196400</v>
      </c>
    </row>
    <row r="41" spans="1:4" ht="15.75" x14ac:dyDescent="0.25">
      <c r="A41" s="117">
        <v>2010</v>
      </c>
      <c r="B41" s="117" t="s">
        <v>34</v>
      </c>
      <c r="C41" s="117" t="s">
        <v>1</v>
      </c>
      <c r="D41" s="117">
        <v>52642500</v>
      </c>
    </row>
    <row r="42" spans="1:4" ht="15.75" x14ac:dyDescent="0.25">
      <c r="A42" s="117">
        <v>2011</v>
      </c>
      <c r="B42" s="117" t="s">
        <v>35</v>
      </c>
      <c r="C42" s="117" t="s">
        <v>1</v>
      </c>
      <c r="D42" s="117">
        <v>53107200</v>
      </c>
    </row>
    <row r="43" spans="1:4" ht="15.75" x14ac:dyDescent="0.25">
      <c r="A43" s="117">
        <v>2012</v>
      </c>
      <c r="B43" s="117" t="s">
        <v>36</v>
      </c>
      <c r="C43" s="117" t="s">
        <v>1</v>
      </c>
      <c r="D43" s="117">
        <v>53506800</v>
      </c>
    </row>
    <row r="44" spans="1:4" ht="15.75" x14ac:dyDescent="0.25">
      <c r="A44" s="117">
        <v>2013</v>
      </c>
      <c r="B44" s="117" t="s">
        <v>37</v>
      </c>
      <c r="C44" s="117" t="s">
        <v>1</v>
      </c>
      <c r="D44" s="117">
        <v>53918700</v>
      </c>
    </row>
    <row r="45" spans="1:4" ht="15.75" x14ac:dyDescent="0.25">
      <c r="A45" s="117">
        <v>2014</v>
      </c>
      <c r="B45" s="117" t="s">
        <v>38</v>
      </c>
      <c r="C45" s="117" t="s">
        <v>1</v>
      </c>
      <c r="D45" s="117">
        <v>54370300</v>
      </c>
    </row>
    <row r="46" spans="1:4" ht="15.75" x14ac:dyDescent="0.25">
      <c r="A46" s="117">
        <v>2015</v>
      </c>
      <c r="B46" s="117" t="s">
        <v>39</v>
      </c>
      <c r="C46" s="117" t="s">
        <v>1</v>
      </c>
      <c r="D46" s="117">
        <v>54808700</v>
      </c>
    </row>
    <row r="47" spans="1:4" ht="15.75" x14ac:dyDescent="0.25">
      <c r="A47" s="117">
        <v>2016</v>
      </c>
      <c r="B47" s="117" t="s">
        <v>40</v>
      </c>
      <c r="C47" s="117" t="s">
        <v>1</v>
      </c>
      <c r="D47" s="117">
        <v>55289000</v>
      </c>
    </row>
    <row r="48" spans="1:4" ht="15.75" x14ac:dyDescent="0.25">
      <c r="A48" s="117">
        <v>2017</v>
      </c>
      <c r="B48" s="117" t="s">
        <v>41</v>
      </c>
      <c r="C48" s="117" t="s">
        <v>1</v>
      </c>
      <c r="D48" s="117">
        <v>55619500</v>
      </c>
    </row>
    <row r="49" spans="1:4" ht="15.75" x14ac:dyDescent="0.25">
      <c r="A49" s="117">
        <v>2018</v>
      </c>
      <c r="B49" s="117" t="s">
        <v>69</v>
      </c>
      <c r="C49" s="117" t="s">
        <v>1</v>
      </c>
      <c r="D49" s="117">
        <v>55924500</v>
      </c>
    </row>
    <row r="50" spans="1:4" ht="15.75" x14ac:dyDescent="0.25">
      <c r="A50" s="117">
        <v>2019</v>
      </c>
      <c r="B50" s="117" t="s">
        <v>70</v>
      </c>
      <c r="C50" s="117" t="s">
        <v>1</v>
      </c>
      <c r="D50" s="117">
        <v>56230100</v>
      </c>
    </row>
    <row r="51" spans="1:4" ht="15.75" x14ac:dyDescent="0.25">
      <c r="A51" s="117">
        <v>2020</v>
      </c>
      <c r="B51" s="117" t="s">
        <v>101</v>
      </c>
      <c r="C51" s="117" t="s">
        <v>1</v>
      </c>
      <c r="D51" s="117">
        <v>56326000</v>
      </c>
    </row>
    <row r="52" spans="1:4" ht="15.75" x14ac:dyDescent="0.25">
      <c r="A52" s="117">
        <v>2021</v>
      </c>
      <c r="B52" s="117" t="s">
        <v>108</v>
      </c>
      <c r="C52" s="117" t="s">
        <v>1</v>
      </c>
      <c r="D52" s="117">
        <v>56554900</v>
      </c>
    </row>
    <row r="53" spans="1:4" ht="15.75" x14ac:dyDescent="0.25">
      <c r="A53" s="117">
        <v>2022</v>
      </c>
      <c r="B53" s="117" t="s">
        <v>110</v>
      </c>
      <c r="C53" s="117" t="s">
        <v>1</v>
      </c>
      <c r="D53" s="117">
        <v>57112500</v>
      </c>
    </row>
    <row r="54" spans="1:4" ht="15.75" x14ac:dyDescent="0.25">
      <c r="A54" s="117">
        <v>2023</v>
      </c>
      <c r="B54" s="117" t="s">
        <v>113</v>
      </c>
      <c r="C54" s="117" t="s">
        <v>1</v>
      </c>
      <c r="D54" s="117">
        <v>57690300</v>
      </c>
    </row>
    <row r="55" spans="1:4" ht="15.75" x14ac:dyDescent="0.25">
      <c r="A55" s="117">
        <v>1971</v>
      </c>
      <c r="B55" s="117" t="s">
        <v>134</v>
      </c>
      <c r="C55" s="117" t="s">
        <v>2</v>
      </c>
      <c r="D55" s="117">
        <v>5235600</v>
      </c>
    </row>
    <row r="56" spans="1:4" ht="15.75" x14ac:dyDescent="0.25">
      <c r="A56" s="117">
        <v>1972</v>
      </c>
      <c r="B56" s="117" t="s">
        <v>135</v>
      </c>
      <c r="C56" s="117" t="s">
        <v>2</v>
      </c>
      <c r="D56" s="117">
        <v>5230600</v>
      </c>
    </row>
    <row r="57" spans="1:4" ht="15.75" x14ac:dyDescent="0.25">
      <c r="A57" s="117">
        <v>1973</v>
      </c>
      <c r="B57" s="117" t="s">
        <v>136</v>
      </c>
      <c r="C57" s="117" t="s">
        <v>2</v>
      </c>
      <c r="D57" s="117">
        <v>5233900</v>
      </c>
    </row>
    <row r="58" spans="1:4" ht="15.75" x14ac:dyDescent="0.25">
      <c r="A58" s="117">
        <v>1974</v>
      </c>
      <c r="B58" s="117" t="s">
        <v>137</v>
      </c>
      <c r="C58" s="117" t="s">
        <v>2</v>
      </c>
      <c r="D58" s="117">
        <v>5240800</v>
      </c>
    </row>
    <row r="59" spans="1:4" ht="15.75" x14ac:dyDescent="0.25">
      <c r="A59" s="117">
        <v>1975</v>
      </c>
      <c r="B59" s="117" t="s">
        <v>138</v>
      </c>
      <c r="C59" s="117" t="s">
        <v>2</v>
      </c>
      <c r="D59" s="117">
        <v>5232400</v>
      </c>
    </row>
    <row r="60" spans="1:4" ht="15.75" x14ac:dyDescent="0.25">
      <c r="A60" s="117">
        <v>1976</v>
      </c>
      <c r="B60" s="117" t="s">
        <v>139</v>
      </c>
      <c r="C60" s="117" t="s">
        <v>2</v>
      </c>
      <c r="D60" s="117">
        <v>5233400</v>
      </c>
    </row>
    <row r="61" spans="1:4" ht="15.75" x14ac:dyDescent="0.25">
      <c r="A61" s="117">
        <v>1977</v>
      </c>
      <c r="B61" s="117" t="s">
        <v>140</v>
      </c>
      <c r="C61" s="117" t="s">
        <v>2</v>
      </c>
      <c r="D61" s="117">
        <v>5226200</v>
      </c>
    </row>
    <row r="62" spans="1:4" ht="15.75" x14ac:dyDescent="0.25">
      <c r="A62" s="117">
        <v>1978</v>
      </c>
      <c r="B62" s="117" t="s">
        <v>141</v>
      </c>
      <c r="C62" s="117" t="s">
        <v>2</v>
      </c>
      <c r="D62" s="117">
        <v>5212300</v>
      </c>
    </row>
    <row r="63" spans="1:4" ht="15.75" x14ac:dyDescent="0.25">
      <c r="A63" s="117">
        <v>1979</v>
      </c>
      <c r="B63" s="117" t="s">
        <v>142</v>
      </c>
      <c r="C63" s="117" t="s">
        <v>2</v>
      </c>
      <c r="D63" s="117">
        <v>5203600</v>
      </c>
    </row>
    <row r="64" spans="1:4" ht="15.75" x14ac:dyDescent="0.25">
      <c r="A64" s="117">
        <v>1980</v>
      </c>
      <c r="B64" s="117" t="s">
        <v>143</v>
      </c>
      <c r="C64" s="117" t="s">
        <v>2</v>
      </c>
      <c r="D64" s="117">
        <v>5193900</v>
      </c>
    </row>
    <row r="65" spans="1:4" ht="15.75" x14ac:dyDescent="0.25">
      <c r="A65" s="117">
        <v>1981</v>
      </c>
      <c r="B65" s="117" t="s">
        <v>5</v>
      </c>
      <c r="C65" s="117" t="s">
        <v>2</v>
      </c>
      <c r="D65" s="117">
        <v>5180200</v>
      </c>
    </row>
    <row r="66" spans="1:4" ht="15.75" x14ac:dyDescent="0.25">
      <c r="A66" s="117">
        <v>1982</v>
      </c>
      <c r="B66" s="117" t="s">
        <v>6</v>
      </c>
      <c r="C66" s="117" t="s">
        <v>2</v>
      </c>
      <c r="D66" s="117">
        <v>5164500</v>
      </c>
    </row>
    <row r="67" spans="1:4" ht="15.75" x14ac:dyDescent="0.25">
      <c r="A67" s="117">
        <v>1983</v>
      </c>
      <c r="B67" s="117" t="s">
        <v>7</v>
      </c>
      <c r="C67" s="117" t="s">
        <v>2</v>
      </c>
      <c r="D67" s="117">
        <v>5148100</v>
      </c>
    </row>
    <row r="68" spans="1:4" ht="15.75" x14ac:dyDescent="0.25">
      <c r="A68" s="117">
        <v>1984</v>
      </c>
      <c r="B68" s="117" t="s">
        <v>8</v>
      </c>
      <c r="C68" s="117" t="s">
        <v>2</v>
      </c>
      <c r="D68" s="117">
        <v>5138900</v>
      </c>
    </row>
    <row r="69" spans="1:4" ht="15.75" x14ac:dyDescent="0.25">
      <c r="A69" s="117">
        <v>1985</v>
      </c>
      <c r="B69" s="117" t="s">
        <v>9</v>
      </c>
      <c r="C69" s="117" t="s">
        <v>2</v>
      </c>
      <c r="D69" s="117">
        <v>5127900</v>
      </c>
    </row>
    <row r="70" spans="1:4" ht="15.75" x14ac:dyDescent="0.25">
      <c r="A70" s="117">
        <v>1986</v>
      </c>
      <c r="B70" s="117" t="s">
        <v>10</v>
      </c>
      <c r="C70" s="117" t="s">
        <v>2</v>
      </c>
      <c r="D70" s="117">
        <v>5111800</v>
      </c>
    </row>
    <row r="71" spans="1:4" ht="15.75" x14ac:dyDescent="0.25">
      <c r="A71" s="117">
        <v>1987</v>
      </c>
      <c r="B71" s="117" t="s">
        <v>11</v>
      </c>
      <c r="C71" s="117" t="s">
        <v>2</v>
      </c>
      <c r="D71" s="117">
        <v>5099000</v>
      </c>
    </row>
    <row r="72" spans="1:4" ht="15.75" x14ac:dyDescent="0.25">
      <c r="A72" s="117">
        <v>1988</v>
      </c>
      <c r="B72" s="117" t="s">
        <v>12</v>
      </c>
      <c r="C72" s="117" t="s">
        <v>2</v>
      </c>
      <c r="D72" s="117">
        <v>5077400</v>
      </c>
    </row>
    <row r="73" spans="1:4" ht="15.75" x14ac:dyDescent="0.25">
      <c r="A73" s="117">
        <v>1989</v>
      </c>
      <c r="B73" s="117" t="s">
        <v>13</v>
      </c>
      <c r="C73" s="117" t="s">
        <v>2</v>
      </c>
      <c r="D73" s="117">
        <v>5078200</v>
      </c>
    </row>
    <row r="74" spans="1:4" ht="15.75" x14ac:dyDescent="0.25">
      <c r="A74" s="117">
        <v>1990</v>
      </c>
      <c r="B74" s="117" t="s">
        <v>14</v>
      </c>
      <c r="C74" s="117" t="s">
        <v>2</v>
      </c>
      <c r="D74" s="117">
        <v>5081300</v>
      </c>
    </row>
    <row r="75" spans="1:4" ht="15.75" x14ac:dyDescent="0.25">
      <c r="A75" s="117">
        <v>1991</v>
      </c>
      <c r="B75" s="117" t="s">
        <v>15</v>
      </c>
      <c r="C75" s="117" t="s">
        <v>2</v>
      </c>
      <c r="D75" s="117">
        <v>5083300</v>
      </c>
    </row>
    <row r="76" spans="1:4" ht="15.75" x14ac:dyDescent="0.25">
      <c r="A76" s="117">
        <v>1992</v>
      </c>
      <c r="B76" s="117" t="s">
        <v>16</v>
      </c>
      <c r="C76" s="117" t="s">
        <v>2</v>
      </c>
      <c r="D76" s="117">
        <v>5085600</v>
      </c>
    </row>
    <row r="77" spans="1:4" ht="15.75" x14ac:dyDescent="0.25">
      <c r="A77" s="117">
        <v>1993</v>
      </c>
      <c r="B77" s="117" t="s">
        <v>17</v>
      </c>
      <c r="C77" s="117" t="s">
        <v>2</v>
      </c>
      <c r="D77" s="117">
        <v>5092500</v>
      </c>
    </row>
    <row r="78" spans="1:4" ht="15.75" x14ac:dyDescent="0.25">
      <c r="A78" s="117">
        <v>1994</v>
      </c>
      <c r="B78" s="117" t="s">
        <v>18</v>
      </c>
      <c r="C78" s="117" t="s">
        <v>2</v>
      </c>
      <c r="D78" s="117">
        <v>5102200</v>
      </c>
    </row>
    <row r="79" spans="1:4" ht="15.75" x14ac:dyDescent="0.25">
      <c r="A79" s="117">
        <v>1995</v>
      </c>
      <c r="B79" s="117" t="s">
        <v>19</v>
      </c>
      <c r="C79" s="117" t="s">
        <v>2</v>
      </c>
      <c r="D79" s="117">
        <v>5103700</v>
      </c>
    </row>
    <row r="80" spans="1:4" ht="15.75" x14ac:dyDescent="0.25">
      <c r="A80" s="117">
        <v>1996</v>
      </c>
      <c r="B80" s="117" t="s">
        <v>20</v>
      </c>
      <c r="C80" s="117" t="s">
        <v>2</v>
      </c>
      <c r="D80" s="117">
        <v>5092200</v>
      </c>
    </row>
    <row r="81" spans="1:4" ht="15.75" x14ac:dyDescent="0.25">
      <c r="A81" s="117">
        <v>1997</v>
      </c>
      <c r="B81" s="117" t="s">
        <v>21</v>
      </c>
      <c r="C81" s="117" t="s">
        <v>2</v>
      </c>
      <c r="D81" s="117">
        <v>5083300</v>
      </c>
    </row>
    <row r="82" spans="1:4" ht="15.75" x14ac:dyDescent="0.25">
      <c r="A82" s="117">
        <v>1998</v>
      </c>
      <c r="B82" s="117" t="s">
        <v>22</v>
      </c>
      <c r="C82" s="117" t="s">
        <v>2</v>
      </c>
      <c r="D82" s="117">
        <v>5077100</v>
      </c>
    </row>
    <row r="83" spans="1:4" ht="15.75" x14ac:dyDescent="0.25">
      <c r="A83" s="117">
        <v>1999</v>
      </c>
      <c r="B83" s="117" t="s">
        <v>23</v>
      </c>
      <c r="C83" s="117" t="s">
        <v>2</v>
      </c>
      <c r="D83" s="117">
        <v>5072000</v>
      </c>
    </row>
    <row r="84" spans="1:4" ht="15.75" x14ac:dyDescent="0.25">
      <c r="A84" s="117">
        <v>2000</v>
      </c>
      <c r="B84" s="117" t="s">
        <v>24</v>
      </c>
      <c r="C84" s="117" t="s">
        <v>2</v>
      </c>
      <c r="D84" s="117">
        <v>5062900</v>
      </c>
    </row>
    <row r="85" spans="1:4" ht="15.75" x14ac:dyDescent="0.25">
      <c r="A85" s="117">
        <v>2001</v>
      </c>
      <c r="B85" s="117" t="s">
        <v>25</v>
      </c>
      <c r="C85" s="117" t="s">
        <v>2</v>
      </c>
      <c r="D85" s="117">
        <v>5064200</v>
      </c>
    </row>
    <row r="86" spans="1:4" ht="15.75" x14ac:dyDescent="0.25">
      <c r="A86" s="117">
        <v>2002</v>
      </c>
      <c r="B86" s="117" t="s">
        <v>26</v>
      </c>
      <c r="C86" s="117" t="s">
        <v>2</v>
      </c>
      <c r="D86" s="117">
        <v>5066000</v>
      </c>
    </row>
    <row r="87" spans="1:4" ht="15.75" x14ac:dyDescent="0.25">
      <c r="A87" s="117">
        <v>2003</v>
      </c>
      <c r="B87" s="117" t="s">
        <v>27</v>
      </c>
      <c r="C87" s="117" t="s">
        <v>2</v>
      </c>
      <c r="D87" s="117">
        <v>5068500</v>
      </c>
    </row>
    <row r="88" spans="1:4" ht="15.75" x14ac:dyDescent="0.25">
      <c r="A88" s="117">
        <v>2004</v>
      </c>
      <c r="B88" s="117" t="s">
        <v>28</v>
      </c>
      <c r="C88" s="117" t="s">
        <v>2</v>
      </c>
      <c r="D88" s="117">
        <v>5084300</v>
      </c>
    </row>
    <row r="89" spans="1:4" ht="15.75" x14ac:dyDescent="0.25">
      <c r="A89" s="117">
        <v>2005</v>
      </c>
      <c r="B89" s="117" t="s">
        <v>29</v>
      </c>
      <c r="C89" s="117" t="s">
        <v>2</v>
      </c>
      <c r="D89" s="117">
        <v>5110200</v>
      </c>
    </row>
    <row r="90" spans="1:4" ht="15.75" x14ac:dyDescent="0.25">
      <c r="A90" s="117">
        <v>2006</v>
      </c>
      <c r="B90" s="117" t="s">
        <v>30</v>
      </c>
      <c r="C90" s="117" t="s">
        <v>2</v>
      </c>
      <c r="D90" s="117">
        <v>5133100</v>
      </c>
    </row>
    <row r="91" spans="1:4" ht="15.75" x14ac:dyDescent="0.25">
      <c r="A91" s="117">
        <v>2007</v>
      </c>
      <c r="B91" s="117" t="s">
        <v>31</v>
      </c>
      <c r="C91" s="117" t="s">
        <v>2</v>
      </c>
      <c r="D91" s="117">
        <v>5170000</v>
      </c>
    </row>
    <row r="92" spans="1:4" ht="15.75" x14ac:dyDescent="0.25">
      <c r="A92" s="117">
        <v>2008</v>
      </c>
      <c r="B92" s="117" t="s">
        <v>32</v>
      </c>
      <c r="C92" s="117" t="s">
        <v>2</v>
      </c>
      <c r="D92" s="117">
        <v>5202900</v>
      </c>
    </row>
    <row r="93" spans="1:4" ht="15.75" x14ac:dyDescent="0.25">
      <c r="A93" s="117">
        <v>2009</v>
      </c>
      <c r="B93" s="117" t="s">
        <v>33</v>
      </c>
      <c r="C93" s="117" t="s">
        <v>2</v>
      </c>
      <c r="D93" s="117">
        <v>5231900</v>
      </c>
    </row>
    <row r="94" spans="1:4" ht="15.75" x14ac:dyDescent="0.25">
      <c r="A94" s="117">
        <v>2010</v>
      </c>
      <c r="B94" s="117" t="s">
        <v>34</v>
      </c>
      <c r="C94" s="117" t="s">
        <v>2</v>
      </c>
      <c r="D94" s="117">
        <v>5262200</v>
      </c>
    </row>
    <row r="95" spans="1:4" ht="15.75" x14ac:dyDescent="0.25">
      <c r="A95" s="117">
        <v>2011</v>
      </c>
      <c r="B95" s="117" t="s">
        <v>35</v>
      </c>
      <c r="C95" s="117" t="s">
        <v>2</v>
      </c>
      <c r="D95" s="117">
        <v>5299900</v>
      </c>
    </row>
    <row r="96" spans="1:4" ht="15.75" x14ac:dyDescent="0.25">
      <c r="A96" s="117">
        <v>2012</v>
      </c>
      <c r="B96" s="117" t="s">
        <v>36</v>
      </c>
      <c r="C96" s="117" t="s">
        <v>2</v>
      </c>
      <c r="D96" s="117">
        <v>5308500</v>
      </c>
    </row>
    <row r="97" spans="1:4" ht="15.75" x14ac:dyDescent="0.25">
      <c r="A97" s="117">
        <v>2013</v>
      </c>
      <c r="B97" s="117" t="s">
        <v>37</v>
      </c>
      <c r="C97" s="117" t="s">
        <v>2</v>
      </c>
      <c r="D97" s="117">
        <v>5317300</v>
      </c>
    </row>
    <row r="98" spans="1:4" ht="15.75" x14ac:dyDescent="0.25">
      <c r="A98" s="117">
        <v>2014</v>
      </c>
      <c r="B98" s="117" t="s">
        <v>38</v>
      </c>
      <c r="C98" s="117" t="s">
        <v>2</v>
      </c>
      <c r="D98" s="117">
        <v>5332200</v>
      </c>
    </row>
    <row r="99" spans="1:4" ht="15.75" x14ac:dyDescent="0.25">
      <c r="A99" s="117">
        <v>2015</v>
      </c>
      <c r="B99" s="117" t="s">
        <v>39</v>
      </c>
      <c r="C99" s="117" t="s">
        <v>2</v>
      </c>
      <c r="D99" s="117">
        <v>5351700</v>
      </c>
    </row>
    <row r="100" spans="1:4" ht="15.75" x14ac:dyDescent="0.25">
      <c r="A100" s="117">
        <v>2016</v>
      </c>
      <c r="B100" s="117" t="s">
        <v>40</v>
      </c>
      <c r="C100" s="117" t="s">
        <v>2</v>
      </c>
      <c r="D100" s="117">
        <v>5374900</v>
      </c>
    </row>
    <row r="101" spans="1:4" ht="15.75" x14ac:dyDescent="0.25">
      <c r="A101" s="117">
        <v>2017</v>
      </c>
      <c r="B101" s="117" t="s">
        <v>41</v>
      </c>
      <c r="C101" s="117" t="s">
        <v>2</v>
      </c>
      <c r="D101" s="117">
        <v>5389900</v>
      </c>
    </row>
    <row r="102" spans="1:4" ht="15.75" x14ac:dyDescent="0.25">
      <c r="A102" s="117">
        <v>2018</v>
      </c>
      <c r="B102" s="117" t="s">
        <v>69</v>
      </c>
      <c r="C102" s="117" t="s">
        <v>2</v>
      </c>
      <c r="D102" s="117">
        <v>5394300</v>
      </c>
    </row>
    <row r="103" spans="1:4" ht="15.75" x14ac:dyDescent="0.25">
      <c r="A103" s="117">
        <v>2019</v>
      </c>
      <c r="B103" s="117" t="s">
        <v>70</v>
      </c>
      <c r="C103" s="117" t="s">
        <v>2</v>
      </c>
      <c r="D103" s="117">
        <v>5414400</v>
      </c>
    </row>
    <row r="104" spans="1:4" ht="15.75" x14ac:dyDescent="0.25">
      <c r="A104" s="117">
        <v>2020</v>
      </c>
      <c r="B104" s="117" t="s">
        <v>101</v>
      </c>
      <c r="C104" s="117" t="s">
        <v>2</v>
      </c>
      <c r="D104" s="117">
        <v>5413100</v>
      </c>
    </row>
    <row r="105" spans="1:4" ht="15.75" x14ac:dyDescent="0.25">
      <c r="A105" s="117">
        <v>2021</v>
      </c>
      <c r="B105" s="117" t="s">
        <v>108</v>
      </c>
      <c r="C105" s="117" t="s">
        <v>2</v>
      </c>
      <c r="D105" s="117">
        <v>5418400</v>
      </c>
    </row>
    <row r="106" spans="1:4" ht="15.75" x14ac:dyDescent="0.25">
      <c r="A106" s="117">
        <v>2022</v>
      </c>
      <c r="B106" s="117" t="s">
        <v>110</v>
      </c>
      <c r="C106" s="117" t="s">
        <v>2</v>
      </c>
      <c r="D106" s="117">
        <v>5447000</v>
      </c>
    </row>
    <row r="107" spans="1:4" ht="15.75" x14ac:dyDescent="0.25">
      <c r="A107" s="117">
        <v>2023</v>
      </c>
      <c r="B107" s="117" t="s">
        <v>113</v>
      </c>
      <c r="C107" s="117" t="s">
        <v>2</v>
      </c>
      <c r="D107" s="117">
        <v>5490100</v>
      </c>
    </row>
    <row r="108" spans="1:4" ht="15.75" x14ac:dyDescent="0.25">
      <c r="A108" s="117">
        <v>1971</v>
      </c>
      <c r="B108" s="117" t="s">
        <v>134</v>
      </c>
      <c r="C108" s="117" t="s">
        <v>3</v>
      </c>
      <c r="D108" s="117">
        <v>2740300</v>
      </c>
    </row>
    <row r="109" spans="1:4" ht="15.75" x14ac:dyDescent="0.25">
      <c r="A109" s="117">
        <v>1972</v>
      </c>
      <c r="B109" s="117" t="s">
        <v>135</v>
      </c>
      <c r="C109" s="117" t="s">
        <v>3</v>
      </c>
      <c r="D109" s="117">
        <v>2755200</v>
      </c>
    </row>
    <row r="110" spans="1:4" ht="15.75" x14ac:dyDescent="0.25">
      <c r="A110" s="117">
        <v>1973</v>
      </c>
      <c r="B110" s="117" t="s">
        <v>136</v>
      </c>
      <c r="C110" s="117" t="s">
        <v>3</v>
      </c>
      <c r="D110" s="117">
        <v>2772800</v>
      </c>
    </row>
    <row r="111" spans="1:4" ht="15.75" x14ac:dyDescent="0.25">
      <c r="A111" s="117">
        <v>1974</v>
      </c>
      <c r="B111" s="117" t="s">
        <v>137</v>
      </c>
      <c r="C111" s="117" t="s">
        <v>3</v>
      </c>
      <c r="D111" s="117">
        <v>2785200</v>
      </c>
    </row>
    <row r="112" spans="1:4" ht="15.75" x14ac:dyDescent="0.25">
      <c r="A112" s="117">
        <v>1975</v>
      </c>
      <c r="B112" s="117" t="s">
        <v>138</v>
      </c>
      <c r="C112" s="117" t="s">
        <v>3</v>
      </c>
      <c r="D112" s="117">
        <v>2795400</v>
      </c>
    </row>
    <row r="113" spans="1:4" ht="15.75" x14ac:dyDescent="0.25">
      <c r="A113" s="117">
        <v>1976</v>
      </c>
      <c r="B113" s="117" t="s">
        <v>139</v>
      </c>
      <c r="C113" s="117" t="s">
        <v>3</v>
      </c>
      <c r="D113" s="117">
        <v>2799300</v>
      </c>
    </row>
    <row r="114" spans="1:4" ht="15.75" x14ac:dyDescent="0.25">
      <c r="A114" s="117">
        <v>1977</v>
      </c>
      <c r="B114" s="117" t="s">
        <v>140</v>
      </c>
      <c r="C114" s="117" t="s">
        <v>3</v>
      </c>
      <c r="D114" s="117">
        <v>2800600</v>
      </c>
    </row>
    <row r="115" spans="1:4" ht="15.75" x14ac:dyDescent="0.25">
      <c r="A115" s="117">
        <v>1978</v>
      </c>
      <c r="B115" s="117" t="s">
        <v>141</v>
      </c>
      <c r="C115" s="117" t="s">
        <v>3</v>
      </c>
      <c r="D115" s="117">
        <v>2804300</v>
      </c>
    </row>
    <row r="116" spans="1:4" ht="15.75" x14ac:dyDescent="0.25">
      <c r="A116" s="117">
        <v>1979</v>
      </c>
      <c r="B116" s="117" t="s">
        <v>142</v>
      </c>
      <c r="C116" s="117" t="s">
        <v>3</v>
      </c>
      <c r="D116" s="117">
        <v>2810100</v>
      </c>
    </row>
    <row r="117" spans="1:4" ht="15.75" x14ac:dyDescent="0.25">
      <c r="A117" s="117">
        <v>1980</v>
      </c>
      <c r="B117" s="117" t="s">
        <v>143</v>
      </c>
      <c r="C117" s="117" t="s">
        <v>3</v>
      </c>
      <c r="D117" s="117">
        <v>2815800</v>
      </c>
    </row>
    <row r="118" spans="1:4" ht="15.75" x14ac:dyDescent="0.25">
      <c r="A118" s="117">
        <v>1981</v>
      </c>
      <c r="B118" s="117" t="s">
        <v>5</v>
      </c>
      <c r="C118" s="117" t="s">
        <v>3</v>
      </c>
      <c r="D118" s="117">
        <v>2813500</v>
      </c>
    </row>
    <row r="119" spans="1:4" ht="15.75" x14ac:dyDescent="0.25">
      <c r="A119" s="117">
        <v>1982</v>
      </c>
      <c r="B119" s="117" t="s">
        <v>6</v>
      </c>
      <c r="C119" s="117" t="s">
        <v>3</v>
      </c>
      <c r="D119" s="117">
        <v>2804300</v>
      </c>
    </row>
    <row r="120" spans="1:4" ht="15.75" x14ac:dyDescent="0.25">
      <c r="A120" s="117">
        <v>1983</v>
      </c>
      <c r="B120" s="117" t="s">
        <v>7</v>
      </c>
      <c r="C120" s="117" t="s">
        <v>3</v>
      </c>
      <c r="D120" s="117">
        <v>2803300</v>
      </c>
    </row>
    <row r="121" spans="1:4" ht="15.75" x14ac:dyDescent="0.25">
      <c r="A121" s="117">
        <v>1984</v>
      </c>
      <c r="B121" s="117" t="s">
        <v>8</v>
      </c>
      <c r="C121" s="117" t="s">
        <v>3</v>
      </c>
      <c r="D121" s="117">
        <v>2800700</v>
      </c>
    </row>
    <row r="122" spans="1:4" ht="15.75" x14ac:dyDescent="0.25">
      <c r="A122" s="117">
        <v>1985</v>
      </c>
      <c r="B122" s="117" t="s">
        <v>9</v>
      </c>
      <c r="C122" s="117" t="s">
        <v>3</v>
      </c>
      <c r="D122" s="117">
        <v>2803400</v>
      </c>
    </row>
    <row r="123" spans="1:4" ht="15.75" x14ac:dyDescent="0.25">
      <c r="A123" s="117">
        <v>1986</v>
      </c>
      <c r="B123" s="117" t="s">
        <v>10</v>
      </c>
      <c r="C123" s="117" t="s">
        <v>3</v>
      </c>
      <c r="D123" s="117">
        <v>2810900</v>
      </c>
    </row>
    <row r="124" spans="1:4" ht="15.75" x14ac:dyDescent="0.25">
      <c r="A124" s="117">
        <v>1987</v>
      </c>
      <c r="B124" s="117" t="s">
        <v>11</v>
      </c>
      <c r="C124" s="117" t="s">
        <v>3</v>
      </c>
      <c r="D124" s="117">
        <v>2822600</v>
      </c>
    </row>
    <row r="125" spans="1:4" ht="15.75" x14ac:dyDescent="0.25">
      <c r="A125" s="117">
        <v>1988</v>
      </c>
      <c r="B125" s="117" t="s">
        <v>12</v>
      </c>
      <c r="C125" s="117" t="s">
        <v>3</v>
      </c>
      <c r="D125" s="117">
        <v>2841200</v>
      </c>
    </row>
    <row r="126" spans="1:4" ht="15.75" x14ac:dyDescent="0.25">
      <c r="A126" s="117">
        <v>1989</v>
      </c>
      <c r="B126" s="117" t="s">
        <v>13</v>
      </c>
      <c r="C126" s="117" t="s">
        <v>3</v>
      </c>
      <c r="D126" s="117">
        <v>2855200</v>
      </c>
    </row>
    <row r="127" spans="1:4" ht="15.75" x14ac:dyDescent="0.25">
      <c r="A127" s="117">
        <v>1990</v>
      </c>
      <c r="B127" s="117" t="s">
        <v>14</v>
      </c>
      <c r="C127" s="117" t="s">
        <v>3</v>
      </c>
      <c r="D127" s="117">
        <v>2861500</v>
      </c>
    </row>
    <row r="128" spans="1:4" ht="15.75" x14ac:dyDescent="0.25">
      <c r="A128" s="117">
        <v>1991</v>
      </c>
      <c r="B128" s="117" t="s">
        <v>15</v>
      </c>
      <c r="C128" s="117" t="s">
        <v>3</v>
      </c>
      <c r="D128" s="117">
        <v>2873000</v>
      </c>
    </row>
    <row r="129" spans="1:4" ht="15.75" x14ac:dyDescent="0.25">
      <c r="A129" s="117">
        <v>1992</v>
      </c>
      <c r="B129" s="117" t="s">
        <v>16</v>
      </c>
      <c r="C129" s="117" t="s">
        <v>3</v>
      </c>
      <c r="D129" s="117">
        <v>2877700</v>
      </c>
    </row>
    <row r="130" spans="1:4" ht="15.75" x14ac:dyDescent="0.25">
      <c r="A130" s="117">
        <v>1993</v>
      </c>
      <c r="B130" s="117" t="s">
        <v>17</v>
      </c>
      <c r="C130" s="117" t="s">
        <v>3</v>
      </c>
      <c r="D130" s="117">
        <v>2883600</v>
      </c>
    </row>
    <row r="131" spans="1:4" ht="15.75" x14ac:dyDescent="0.25">
      <c r="A131" s="117">
        <v>1994</v>
      </c>
      <c r="B131" s="117" t="s">
        <v>18</v>
      </c>
      <c r="C131" s="117" t="s">
        <v>3</v>
      </c>
      <c r="D131" s="117">
        <v>2887400</v>
      </c>
    </row>
    <row r="132" spans="1:4" ht="15.75" x14ac:dyDescent="0.25">
      <c r="A132" s="117">
        <v>1995</v>
      </c>
      <c r="B132" s="117" t="s">
        <v>19</v>
      </c>
      <c r="C132" s="117" t="s">
        <v>3</v>
      </c>
      <c r="D132" s="117">
        <v>2888500</v>
      </c>
    </row>
    <row r="133" spans="1:4" ht="15.75" x14ac:dyDescent="0.25">
      <c r="A133" s="117">
        <v>1996</v>
      </c>
      <c r="B133" s="117" t="s">
        <v>20</v>
      </c>
      <c r="C133" s="117" t="s">
        <v>3</v>
      </c>
      <c r="D133" s="117">
        <v>2891300</v>
      </c>
    </row>
    <row r="134" spans="1:4" ht="15.75" x14ac:dyDescent="0.25">
      <c r="A134" s="117">
        <v>1997</v>
      </c>
      <c r="B134" s="117" t="s">
        <v>21</v>
      </c>
      <c r="C134" s="117" t="s">
        <v>3</v>
      </c>
      <c r="D134" s="117">
        <v>2894900</v>
      </c>
    </row>
    <row r="135" spans="1:4" ht="15.75" x14ac:dyDescent="0.25">
      <c r="A135" s="117">
        <v>1998</v>
      </c>
      <c r="B135" s="117" t="s">
        <v>22</v>
      </c>
      <c r="C135" s="117" t="s">
        <v>3</v>
      </c>
      <c r="D135" s="117">
        <v>2899500</v>
      </c>
    </row>
    <row r="136" spans="1:4" ht="15.75" x14ac:dyDescent="0.25">
      <c r="A136" s="117">
        <v>1999</v>
      </c>
      <c r="B136" s="117" t="s">
        <v>23</v>
      </c>
      <c r="C136" s="117" t="s">
        <v>3</v>
      </c>
      <c r="D136" s="117">
        <v>2900600</v>
      </c>
    </row>
    <row r="137" spans="1:4" ht="15.75" x14ac:dyDescent="0.25">
      <c r="A137" s="117">
        <v>2000</v>
      </c>
      <c r="B137" s="117" t="s">
        <v>24</v>
      </c>
      <c r="C137" s="117" t="s">
        <v>3</v>
      </c>
      <c r="D137" s="117">
        <v>2906900</v>
      </c>
    </row>
    <row r="138" spans="1:4" ht="15.75" x14ac:dyDescent="0.25">
      <c r="A138" s="117">
        <v>2001</v>
      </c>
      <c r="B138" s="117" t="s">
        <v>25</v>
      </c>
      <c r="C138" s="117" t="s">
        <v>3</v>
      </c>
      <c r="D138" s="117">
        <v>2910200</v>
      </c>
    </row>
    <row r="139" spans="1:4" ht="15.75" x14ac:dyDescent="0.25">
      <c r="A139" s="117">
        <v>2002</v>
      </c>
      <c r="B139" s="117" t="s">
        <v>26</v>
      </c>
      <c r="C139" s="117" t="s">
        <v>3</v>
      </c>
      <c r="D139" s="117">
        <v>2922900</v>
      </c>
    </row>
    <row r="140" spans="1:4" ht="15.75" x14ac:dyDescent="0.25">
      <c r="A140" s="117">
        <v>2003</v>
      </c>
      <c r="B140" s="117" t="s">
        <v>27</v>
      </c>
      <c r="C140" s="117" t="s">
        <v>3</v>
      </c>
      <c r="D140" s="117">
        <v>2937700</v>
      </c>
    </row>
    <row r="141" spans="1:4" ht="15.75" x14ac:dyDescent="0.25">
      <c r="A141" s="117">
        <v>2004</v>
      </c>
      <c r="B141" s="117" t="s">
        <v>28</v>
      </c>
      <c r="C141" s="117" t="s">
        <v>3</v>
      </c>
      <c r="D141" s="117">
        <v>2957400</v>
      </c>
    </row>
    <row r="142" spans="1:4" ht="15.75" x14ac:dyDescent="0.25">
      <c r="A142" s="117">
        <v>2005</v>
      </c>
      <c r="B142" s="117" t="s">
        <v>29</v>
      </c>
      <c r="C142" s="117" t="s">
        <v>3</v>
      </c>
      <c r="D142" s="117">
        <v>2969300</v>
      </c>
    </row>
    <row r="143" spans="1:4" ht="15.75" x14ac:dyDescent="0.25">
      <c r="A143" s="117">
        <v>2006</v>
      </c>
      <c r="B143" s="117" t="s">
        <v>30</v>
      </c>
      <c r="C143" s="117" t="s">
        <v>3</v>
      </c>
      <c r="D143" s="117">
        <v>2985700</v>
      </c>
    </row>
    <row r="144" spans="1:4" ht="15.75" x14ac:dyDescent="0.25">
      <c r="A144" s="117">
        <v>2007</v>
      </c>
      <c r="B144" s="117" t="s">
        <v>31</v>
      </c>
      <c r="C144" s="117" t="s">
        <v>3</v>
      </c>
      <c r="D144" s="117">
        <v>3006300</v>
      </c>
    </row>
    <row r="145" spans="1:4" ht="15.75" x14ac:dyDescent="0.25">
      <c r="A145" s="117">
        <v>2008</v>
      </c>
      <c r="B145" s="117" t="s">
        <v>32</v>
      </c>
      <c r="C145" s="117" t="s">
        <v>3</v>
      </c>
      <c r="D145" s="117">
        <v>3025900</v>
      </c>
    </row>
    <row r="146" spans="1:4" ht="15.75" x14ac:dyDescent="0.25">
      <c r="A146" s="117">
        <v>2009</v>
      </c>
      <c r="B146" s="117" t="s">
        <v>33</v>
      </c>
      <c r="C146" s="117" t="s">
        <v>3</v>
      </c>
      <c r="D146" s="117">
        <v>3038900</v>
      </c>
    </row>
    <row r="147" spans="1:4" ht="15.75" x14ac:dyDescent="0.25">
      <c r="A147" s="117">
        <v>2010</v>
      </c>
      <c r="B147" s="117" t="s">
        <v>34</v>
      </c>
      <c r="C147" s="117" t="s">
        <v>3</v>
      </c>
      <c r="D147" s="117">
        <v>3050000</v>
      </c>
    </row>
    <row r="148" spans="1:4" ht="15.75" x14ac:dyDescent="0.25">
      <c r="A148" s="117">
        <v>2011</v>
      </c>
      <c r="B148" s="117" t="s">
        <v>35</v>
      </c>
      <c r="C148" s="117" t="s">
        <v>3</v>
      </c>
      <c r="D148" s="117">
        <v>3063800</v>
      </c>
    </row>
    <row r="149" spans="1:4" ht="15.75" x14ac:dyDescent="0.25">
      <c r="A149" s="117">
        <v>2012</v>
      </c>
      <c r="B149" s="117" t="s">
        <v>36</v>
      </c>
      <c r="C149" s="117" t="s">
        <v>3</v>
      </c>
      <c r="D149" s="117">
        <v>3070900</v>
      </c>
    </row>
    <row r="150" spans="1:4" ht="15.75" x14ac:dyDescent="0.25">
      <c r="A150" s="117">
        <v>2013</v>
      </c>
      <c r="B150" s="117" t="s">
        <v>37</v>
      </c>
      <c r="C150" s="117" t="s">
        <v>3</v>
      </c>
      <c r="D150" s="117">
        <v>3071100</v>
      </c>
    </row>
    <row r="151" spans="1:4" ht="15.75" x14ac:dyDescent="0.25">
      <c r="A151" s="117">
        <v>2014</v>
      </c>
      <c r="B151" s="117" t="s">
        <v>38</v>
      </c>
      <c r="C151" s="117" t="s">
        <v>3</v>
      </c>
      <c r="D151" s="117">
        <v>3073800</v>
      </c>
    </row>
    <row r="152" spans="1:4" ht="15.75" x14ac:dyDescent="0.25">
      <c r="A152" s="117">
        <v>2015</v>
      </c>
      <c r="B152" s="117" t="s">
        <v>39</v>
      </c>
      <c r="C152" s="117" t="s">
        <v>3</v>
      </c>
      <c r="D152" s="117">
        <v>3072700</v>
      </c>
    </row>
    <row r="153" spans="1:4" ht="15.75" x14ac:dyDescent="0.25">
      <c r="A153" s="117">
        <v>2016</v>
      </c>
      <c r="B153" s="117" t="s">
        <v>40</v>
      </c>
      <c r="C153" s="117" t="s">
        <v>3</v>
      </c>
      <c r="D153" s="117">
        <v>3077200</v>
      </c>
    </row>
    <row r="154" spans="1:4" ht="15.75" x14ac:dyDescent="0.25">
      <c r="A154" s="117">
        <v>2017</v>
      </c>
      <c r="B154" s="117" t="s">
        <v>41</v>
      </c>
      <c r="C154" s="117" t="s">
        <v>3</v>
      </c>
      <c r="D154" s="117">
        <v>3081400</v>
      </c>
    </row>
    <row r="155" spans="1:4" ht="15.75" x14ac:dyDescent="0.25">
      <c r="A155" s="117">
        <v>2018</v>
      </c>
      <c r="B155" s="117" t="s">
        <v>69</v>
      </c>
      <c r="C155" s="117" t="s">
        <v>3</v>
      </c>
      <c r="D155" s="117">
        <v>3083800</v>
      </c>
    </row>
    <row r="156" spans="1:4" ht="15.75" x14ac:dyDescent="0.25">
      <c r="A156" s="117">
        <v>2019</v>
      </c>
      <c r="B156" s="117" t="s">
        <v>70</v>
      </c>
      <c r="C156" s="117" t="s">
        <v>3</v>
      </c>
      <c r="D156" s="117">
        <v>3087700</v>
      </c>
    </row>
    <row r="157" spans="1:4" ht="15.75" x14ac:dyDescent="0.25">
      <c r="A157" s="117">
        <v>2020</v>
      </c>
      <c r="B157" s="117" t="s">
        <v>101</v>
      </c>
      <c r="C157" s="117" t="s">
        <v>3</v>
      </c>
      <c r="D157" s="117">
        <v>3104500</v>
      </c>
    </row>
    <row r="158" spans="1:4" ht="15.75" x14ac:dyDescent="0.25">
      <c r="A158" s="117">
        <v>2021</v>
      </c>
      <c r="B158" s="117" t="s">
        <v>108</v>
      </c>
      <c r="C158" s="117" t="s">
        <v>3</v>
      </c>
      <c r="D158" s="117">
        <v>3105600</v>
      </c>
    </row>
    <row r="159" spans="1:4" ht="15.75" x14ac:dyDescent="0.25">
      <c r="A159" s="117">
        <v>2022</v>
      </c>
      <c r="B159" s="117" t="s">
        <v>110</v>
      </c>
      <c r="C159" s="117" t="s">
        <v>3</v>
      </c>
      <c r="D159" s="117">
        <v>3132700</v>
      </c>
    </row>
    <row r="160" spans="1:4" ht="15.75" x14ac:dyDescent="0.25">
      <c r="A160" s="117">
        <v>2023</v>
      </c>
      <c r="B160" s="117" t="s">
        <v>113</v>
      </c>
      <c r="C160" s="117" t="s">
        <v>3</v>
      </c>
      <c r="D160" s="117">
        <v>3164400</v>
      </c>
    </row>
    <row r="161" spans="1:4" ht="15.75" x14ac:dyDescent="0.25">
      <c r="A161" s="117">
        <v>1971</v>
      </c>
      <c r="B161" s="117" t="s">
        <v>134</v>
      </c>
      <c r="C161" s="117" t="s">
        <v>4</v>
      </c>
      <c r="D161" s="117">
        <v>54387600</v>
      </c>
    </row>
    <row r="162" spans="1:4" ht="15.75" x14ac:dyDescent="0.25">
      <c r="A162" s="117">
        <v>1972</v>
      </c>
      <c r="B162" s="117" t="s">
        <v>135</v>
      </c>
      <c r="C162" s="117" t="s">
        <v>4</v>
      </c>
      <c r="D162" s="117">
        <v>54557700</v>
      </c>
    </row>
    <row r="163" spans="1:4" ht="15.75" x14ac:dyDescent="0.25">
      <c r="A163" s="117">
        <v>1973</v>
      </c>
      <c r="B163" s="117" t="s">
        <v>136</v>
      </c>
      <c r="C163" s="117" t="s">
        <v>4</v>
      </c>
      <c r="D163" s="117">
        <v>54692900</v>
      </c>
    </row>
    <row r="164" spans="1:4" ht="15.75" x14ac:dyDescent="0.25">
      <c r="A164" s="117">
        <v>1974</v>
      </c>
      <c r="B164" s="117" t="s">
        <v>137</v>
      </c>
      <c r="C164" s="117" t="s">
        <v>4</v>
      </c>
      <c r="D164" s="117">
        <v>54708700</v>
      </c>
    </row>
    <row r="165" spans="1:4" ht="15.75" x14ac:dyDescent="0.25">
      <c r="A165" s="117">
        <v>1975</v>
      </c>
      <c r="B165" s="117" t="s">
        <v>138</v>
      </c>
      <c r="C165" s="117" t="s">
        <v>4</v>
      </c>
      <c r="D165" s="117">
        <v>54702200</v>
      </c>
    </row>
    <row r="166" spans="1:4" ht="15.75" x14ac:dyDescent="0.25">
      <c r="A166" s="117">
        <v>1976</v>
      </c>
      <c r="B166" s="117" t="s">
        <v>139</v>
      </c>
      <c r="C166" s="117" t="s">
        <v>4</v>
      </c>
      <c r="D166" s="117">
        <v>54692600</v>
      </c>
    </row>
    <row r="167" spans="1:4" ht="15.75" x14ac:dyDescent="0.25">
      <c r="A167" s="117">
        <v>1977</v>
      </c>
      <c r="B167" s="117" t="s">
        <v>140</v>
      </c>
      <c r="C167" s="117" t="s">
        <v>4</v>
      </c>
      <c r="D167" s="117">
        <v>54666600</v>
      </c>
    </row>
    <row r="168" spans="1:4" ht="15.75" x14ac:dyDescent="0.25">
      <c r="A168" s="117">
        <v>1978</v>
      </c>
      <c r="B168" s="117" t="s">
        <v>141</v>
      </c>
      <c r="C168" s="117" t="s">
        <v>4</v>
      </c>
      <c r="D168" s="117">
        <v>54654800</v>
      </c>
    </row>
    <row r="169" spans="1:4" ht="15.75" x14ac:dyDescent="0.25">
      <c r="A169" s="117">
        <v>1979</v>
      </c>
      <c r="B169" s="117" t="s">
        <v>142</v>
      </c>
      <c r="C169" s="117" t="s">
        <v>4</v>
      </c>
      <c r="D169" s="117">
        <v>54711800</v>
      </c>
    </row>
    <row r="170" spans="1:4" ht="15.75" x14ac:dyDescent="0.25">
      <c r="A170" s="117">
        <v>1980</v>
      </c>
      <c r="B170" s="117" t="s">
        <v>143</v>
      </c>
      <c r="C170" s="117" t="s">
        <v>4</v>
      </c>
      <c r="D170" s="117">
        <v>54796900</v>
      </c>
    </row>
    <row r="171" spans="1:4" ht="15.75" x14ac:dyDescent="0.25">
      <c r="A171" s="117">
        <v>1981</v>
      </c>
      <c r="B171" s="117" t="s">
        <v>5</v>
      </c>
      <c r="C171" s="117" t="s">
        <v>4</v>
      </c>
      <c r="D171" s="117">
        <v>54814500</v>
      </c>
    </row>
    <row r="172" spans="1:4" ht="15.75" x14ac:dyDescent="0.25">
      <c r="A172" s="117">
        <v>1982</v>
      </c>
      <c r="B172" s="117" t="s">
        <v>6</v>
      </c>
      <c r="C172" s="117" t="s">
        <v>4</v>
      </c>
      <c r="D172" s="117">
        <v>54746200</v>
      </c>
    </row>
    <row r="173" spans="1:4" ht="15.75" x14ac:dyDescent="0.25">
      <c r="A173" s="117">
        <v>1983</v>
      </c>
      <c r="B173" s="117" t="s">
        <v>7</v>
      </c>
      <c r="C173" s="117" t="s">
        <v>4</v>
      </c>
      <c r="D173" s="117">
        <v>54765100</v>
      </c>
    </row>
    <row r="174" spans="1:4" ht="15.75" x14ac:dyDescent="0.25">
      <c r="A174" s="117">
        <v>1984</v>
      </c>
      <c r="B174" s="117" t="s">
        <v>8</v>
      </c>
      <c r="C174" s="117" t="s">
        <v>4</v>
      </c>
      <c r="D174" s="117">
        <v>54852000</v>
      </c>
    </row>
    <row r="175" spans="1:4" ht="15.75" x14ac:dyDescent="0.25">
      <c r="A175" s="117">
        <v>1985</v>
      </c>
      <c r="B175" s="117" t="s">
        <v>9</v>
      </c>
      <c r="C175" s="117" t="s">
        <v>4</v>
      </c>
      <c r="D175" s="117">
        <v>54988600</v>
      </c>
    </row>
    <row r="176" spans="1:4" ht="15.75" x14ac:dyDescent="0.25">
      <c r="A176" s="117">
        <v>1986</v>
      </c>
      <c r="B176" s="117" t="s">
        <v>10</v>
      </c>
      <c r="C176" s="117" t="s">
        <v>4</v>
      </c>
      <c r="D176" s="117">
        <v>55110300</v>
      </c>
    </row>
    <row r="177" spans="1:4" ht="15.75" x14ac:dyDescent="0.25">
      <c r="A177" s="117">
        <v>1987</v>
      </c>
      <c r="B177" s="117" t="s">
        <v>11</v>
      </c>
      <c r="C177" s="117" t="s">
        <v>4</v>
      </c>
      <c r="D177" s="117">
        <v>55222000</v>
      </c>
    </row>
    <row r="178" spans="1:4" ht="15.75" x14ac:dyDescent="0.25">
      <c r="A178" s="117">
        <v>1988</v>
      </c>
      <c r="B178" s="117" t="s">
        <v>12</v>
      </c>
      <c r="C178" s="117" t="s">
        <v>4</v>
      </c>
      <c r="D178" s="117">
        <v>55331000</v>
      </c>
    </row>
    <row r="179" spans="1:4" ht="15.75" x14ac:dyDescent="0.25">
      <c r="A179" s="117">
        <v>1989</v>
      </c>
      <c r="B179" s="117" t="s">
        <v>13</v>
      </c>
      <c r="C179" s="117" t="s">
        <v>4</v>
      </c>
      <c r="D179" s="117">
        <v>55486000</v>
      </c>
    </row>
    <row r="180" spans="1:4" ht="15.75" x14ac:dyDescent="0.25">
      <c r="A180" s="117">
        <v>1990</v>
      </c>
      <c r="B180" s="117" t="s">
        <v>14</v>
      </c>
      <c r="C180" s="117" t="s">
        <v>4</v>
      </c>
      <c r="D180" s="117">
        <v>55641900</v>
      </c>
    </row>
    <row r="181" spans="1:4" ht="15.75" x14ac:dyDescent="0.25">
      <c r="A181" s="117">
        <v>1991</v>
      </c>
      <c r="B181" s="117" t="s">
        <v>15</v>
      </c>
      <c r="C181" s="117" t="s">
        <v>4</v>
      </c>
      <c r="D181" s="117">
        <v>55831400</v>
      </c>
    </row>
    <row r="182" spans="1:4" ht="15.75" x14ac:dyDescent="0.25">
      <c r="A182" s="117">
        <v>1992</v>
      </c>
      <c r="B182" s="117" t="s">
        <v>16</v>
      </c>
      <c r="C182" s="117" t="s">
        <v>4</v>
      </c>
      <c r="D182" s="117">
        <v>55961300</v>
      </c>
    </row>
    <row r="183" spans="1:4" ht="15.75" x14ac:dyDescent="0.25">
      <c r="A183" s="117">
        <v>1993</v>
      </c>
      <c r="B183" s="117" t="s">
        <v>17</v>
      </c>
      <c r="C183" s="117" t="s">
        <v>4</v>
      </c>
      <c r="D183" s="117">
        <v>56078300</v>
      </c>
    </row>
    <row r="184" spans="1:4" ht="15.75" x14ac:dyDescent="0.25">
      <c r="A184" s="117">
        <v>1994</v>
      </c>
      <c r="B184" s="117" t="s">
        <v>18</v>
      </c>
      <c r="C184" s="117" t="s">
        <v>4</v>
      </c>
      <c r="D184" s="117">
        <v>56218400</v>
      </c>
    </row>
    <row r="185" spans="1:4" ht="15.75" x14ac:dyDescent="0.25">
      <c r="A185" s="117">
        <v>1995</v>
      </c>
      <c r="B185" s="117" t="s">
        <v>19</v>
      </c>
      <c r="C185" s="117" t="s">
        <v>4</v>
      </c>
      <c r="D185" s="117">
        <v>56375700</v>
      </c>
    </row>
    <row r="186" spans="1:4" ht="15.75" x14ac:dyDescent="0.25">
      <c r="A186" s="117">
        <v>1996</v>
      </c>
      <c r="B186" s="117" t="s">
        <v>20</v>
      </c>
      <c r="C186" s="117" t="s">
        <v>4</v>
      </c>
      <c r="D186" s="117">
        <v>56502600</v>
      </c>
    </row>
    <row r="187" spans="1:4" ht="15.75" x14ac:dyDescent="0.25">
      <c r="A187" s="117">
        <v>1997</v>
      </c>
      <c r="B187" s="117" t="s">
        <v>21</v>
      </c>
      <c r="C187" s="117" t="s">
        <v>4</v>
      </c>
      <c r="D187" s="117">
        <v>56643000</v>
      </c>
    </row>
    <row r="188" spans="1:4" ht="15.75" x14ac:dyDescent="0.25">
      <c r="A188" s="117">
        <v>1998</v>
      </c>
      <c r="B188" s="117" t="s">
        <v>22</v>
      </c>
      <c r="C188" s="117" t="s">
        <v>4</v>
      </c>
      <c r="D188" s="117">
        <v>56797200</v>
      </c>
    </row>
    <row r="189" spans="1:4" ht="15.75" x14ac:dyDescent="0.25">
      <c r="A189" s="117">
        <v>1999</v>
      </c>
      <c r="B189" s="117" t="s">
        <v>23</v>
      </c>
      <c r="C189" s="117" t="s">
        <v>4</v>
      </c>
      <c r="D189" s="117">
        <v>57005400</v>
      </c>
    </row>
    <row r="190" spans="1:4" ht="15.75" x14ac:dyDescent="0.25">
      <c r="A190" s="117">
        <v>2000</v>
      </c>
      <c r="B190" s="117" t="s">
        <v>24</v>
      </c>
      <c r="C190" s="117" t="s">
        <v>4</v>
      </c>
      <c r="D190" s="117">
        <v>57203100</v>
      </c>
    </row>
    <row r="191" spans="1:4" ht="15.75" x14ac:dyDescent="0.25">
      <c r="A191" s="117">
        <v>2001</v>
      </c>
      <c r="B191" s="117" t="s">
        <v>25</v>
      </c>
      <c r="C191" s="117" t="s">
        <v>4</v>
      </c>
      <c r="D191" s="117">
        <v>57424200</v>
      </c>
    </row>
    <row r="192" spans="1:4" ht="15.75" x14ac:dyDescent="0.25">
      <c r="A192" s="117">
        <v>2002</v>
      </c>
      <c r="B192" s="117" t="s">
        <v>26</v>
      </c>
      <c r="C192" s="117" t="s">
        <v>4</v>
      </c>
      <c r="D192" s="117">
        <v>57668100</v>
      </c>
    </row>
    <row r="193" spans="1:4" ht="15.75" x14ac:dyDescent="0.25">
      <c r="A193" s="117">
        <v>2003</v>
      </c>
      <c r="B193" s="117" t="s">
        <v>27</v>
      </c>
      <c r="C193" s="117" t="s">
        <v>4</v>
      </c>
      <c r="D193" s="117">
        <v>57931700</v>
      </c>
    </row>
    <row r="194" spans="1:4" ht="15.75" x14ac:dyDescent="0.25">
      <c r="A194" s="117">
        <v>2004</v>
      </c>
      <c r="B194" s="117" t="s">
        <v>28</v>
      </c>
      <c r="C194" s="117" t="s">
        <v>4</v>
      </c>
      <c r="D194" s="117">
        <v>58236300</v>
      </c>
    </row>
    <row r="195" spans="1:4" ht="15.75" x14ac:dyDescent="0.25">
      <c r="A195" s="117">
        <v>2005</v>
      </c>
      <c r="B195" s="117" t="s">
        <v>29</v>
      </c>
      <c r="C195" s="117" t="s">
        <v>4</v>
      </c>
      <c r="D195" s="117">
        <v>58685500</v>
      </c>
    </row>
    <row r="196" spans="1:4" ht="15.75" x14ac:dyDescent="0.25">
      <c r="A196" s="117">
        <v>2006</v>
      </c>
      <c r="B196" s="117" t="s">
        <v>30</v>
      </c>
      <c r="C196" s="117" t="s">
        <v>4</v>
      </c>
      <c r="D196" s="117">
        <v>59084000</v>
      </c>
    </row>
    <row r="197" spans="1:4" ht="15.75" x14ac:dyDescent="0.25">
      <c r="A197" s="117">
        <v>2007</v>
      </c>
      <c r="B197" s="117" t="s">
        <v>31</v>
      </c>
      <c r="C197" s="117" t="s">
        <v>4</v>
      </c>
      <c r="D197" s="117">
        <v>59557400</v>
      </c>
    </row>
    <row r="198" spans="1:4" ht="15.75" x14ac:dyDescent="0.25">
      <c r="A198" s="117">
        <v>2008</v>
      </c>
      <c r="B198" s="117" t="s">
        <v>32</v>
      </c>
      <c r="C198" s="117" t="s">
        <v>4</v>
      </c>
      <c r="D198" s="117">
        <v>60044600</v>
      </c>
    </row>
    <row r="199" spans="1:4" ht="15.75" x14ac:dyDescent="0.25">
      <c r="A199" s="117">
        <v>2009</v>
      </c>
      <c r="B199" s="117" t="s">
        <v>33</v>
      </c>
      <c r="C199" s="117" t="s">
        <v>4</v>
      </c>
      <c r="D199" s="117">
        <v>60467200</v>
      </c>
    </row>
    <row r="200" spans="1:4" ht="15.75" x14ac:dyDescent="0.25">
      <c r="A200" s="117">
        <v>2010</v>
      </c>
      <c r="B200" s="117" t="s">
        <v>34</v>
      </c>
      <c r="C200" s="117" t="s">
        <v>4</v>
      </c>
      <c r="D200" s="117">
        <v>60954600</v>
      </c>
    </row>
    <row r="201" spans="1:4" ht="15.75" x14ac:dyDescent="0.25">
      <c r="A201" s="117">
        <v>2011</v>
      </c>
      <c r="B201" s="117" t="s">
        <v>35</v>
      </c>
      <c r="C201" s="117" t="s">
        <v>4</v>
      </c>
      <c r="D201" s="117">
        <v>61470800</v>
      </c>
    </row>
    <row r="202" spans="1:4" ht="15.75" x14ac:dyDescent="0.25">
      <c r="A202" s="117">
        <v>2012</v>
      </c>
      <c r="B202" s="117" t="s">
        <v>36</v>
      </c>
      <c r="C202" s="117" t="s">
        <v>4</v>
      </c>
      <c r="D202" s="117">
        <v>61886200</v>
      </c>
    </row>
    <row r="203" spans="1:4" ht="15.75" x14ac:dyDescent="0.25">
      <c r="A203" s="117">
        <v>2013</v>
      </c>
      <c r="B203" s="117" t="s">
        <v>37</v>
      </c>
      <c r="C203" s="117" t="s">
        <v>4</v>
      </c>
      <c r="D203" s="117">
        <v>62307000</v>
      </c>
    </row>
    <row r="204" spans="1:4" ht="15.75" x14ac:dyDescent="0.25">
      <c r="A204" s="117">
        <v>2014</v>
      </c>
      <c r="B204" s="117" t="s">
        <v>38</v>
      </c>
      <c r="C204" s="117" t="s">
        <v>4</v>
      </c>
      <c r="D204" s="117">
        <v>62776300</v>
      </c>
    </row>
    <row r="205" spans="1:4" ht="15.75" x14ac:dyDescent="0.25">
      <c r="A205" s="117">
        <v>2015</v>
      </c>
      <c r="B205" s="117" t="s">
        <v>39</v>
      </c>
      <c r="C205" s="117" t="s">
        <v>4</v>
      </c>
      <c r="D205" s="117">
        <v>63233100</v>
      </c>
    </row>
    <row r="206" spans="1:4" ht="15.75" x14ac:dyDescent="0.25">
      <c r="A206" s="117">
        <v>2016</v>
      </c>
      <c r="B206" s="117" t="s">
        <v>40</v>
      </c>
      <c r="C206" s="117" t="s">
        <v>4</v>
      </c>
      <c r="D206" s="117">
        <v>63741100</v>
      </c>
    </row>
    <row r="207" spans="1:4" ht="15.75" x14ac:dyDescent="0.25">
      <c r="A207" s="117">
        <v>2017</v>
      </c>
      <c r="B207" s="117" t="s">
        <v>41</v>
      </c>
      <c r="C207" s="117" t="s">
        <v>4</v>
      </c>
      <c r="D207" s="117">
        <v>64090800</v>
      </c>
    </row>
    <row r="208" spans="1:4" ht="15.75" x14ac:dyDescent="0.25">
      <c r="A208" s="117">
        <v>2018</v>
      </c>
      <c r="B208" s="117" t="s">
        <v>69</v>
      </c>
      <c r="C208" s="117" t="s">
        <v>4</v>
      </c>
      <c r="D208" s="117">
        <v>64402700</v>
      </c>
    </row>
    <row r="209" spans="1:4" ht="15.75" x14ac:dyDescent="0.25">
      <c r="A209" s="117">
        <v>2019</v>
      </c>
      <c r="B209" s="117" t="s">
        <v>70</v>
      </c>
      <c r="C209" s="117" t="s">
        <v>4</v>
      </c>
      <c r="D209" s="117">
        <v>64732200</v>
      </c>
    </row>
    <row r="210" spans="1:4" ht="15.75" x14ac:dyDescent="0.25">
      <c r="A210" s="117">
        <v>2020</v>
      </c>
      <c r="B210" s="117" t="s">
        <v>101</v>
      </c>
      <c r="C210" s="117" t="s">
        <v>4</v>
      </c>
      <c r="D210" s="117">
        <v>64843500</v>
      </c>
    </row>
    <row r="211" spans="1:4" ht="15.75" x14ac:dyDescent="0.25">
      <c r="A211" s="117">
        <v>2021</v>
      </c>
      <c r="B211" s="117" t="s">
        <v>108</v>
      </c>
      <c r="C211" s="117" t="s">
        <v>4</v>
      </c>
      <c r="D211" s="117">
        <v>65078900</v>
      </c>
    </row>
    <row r="212" spans="1:4" ht="15.75" x14ac:dyDescent="0.25">
      <c r="A212" s="117">
        <v>2022</v>
      </c>
      <c r="B212" s="117" t="s">
        <v>110</v>
      </c>
      <c r="C212" s="117" t="s">
        <v>4</v>
      </c>
      <c r="D212" s="117">
        <v>65692200</v>
      </c>
    </row>
    <row r="213" spans="1:4" ht="15.75" x14ac:dyDescent="0.25">
      <c r="A213" s="117">
        <v>2023</v>
      </c>
      <c r="B213" s="117" t="s">
        <v>113</v>
      </c>
      <c r="C213" s="117" t="s">
        <v>4</v>
      </c>
      <c r="D213" s="117">
        <v>66344800</v>
      </c>
    </row>
    <row r="214" spans="1:4" x14ac:dyDescent="0.25">
      <c r="A214" s="46"/>
      <c r="B214" s="46"/>
      <c r="C214" s="46"/>
      <c r="D214" s="113"/>
    </row>
    <row r="215" spans="1:4" x14ac:dyDescent="0.25">
      <c r="A215" s="46"/>
      <c r="B215" s="46"/>
      <c r="C215" s="46"/>
      <c r="D215" s="113"/>
    </row>
    <row r="216" spans="1:4" x14ac:dyDescent="0.25">
      <c r="A216" s="46"/>
      <c r="B216" s="46"/>
      <c r="C216" s="46"/>
      <c r="D216" s="113"/>
    </row>
    <row r="217" spans="1:4" x14ac:dyDescent="0.25">
      <c r="A217" s="46"/>
      <c r="B217" s="46"/>
      <c r="C217" s="46"/>
      <c r="D217" s="113"/>
    </row>
    <row r="218" spans="1:4" x14ac:dyDescent="0.25">
      <c r="A218" s="46"/>
      <c r="B218" s="46"/>
      <c r="C218" s="46"/>
      <c r="D218" s="113"/>
    </row>
    <row r="219" spans="1:4" x14ac:dyDescent="0.25">
      <c r="A219" s="46"/>
      <c r="B219" s="46"/>
      <c r="C219" s="46"/>
      <c r="D219" s="113"/>
    </row>
    <row r="220" spans="1:4" x14ac:dyDescent="0.25">
      <c r="A220" s="46"/>
      <c r="B220" s="46"/>
      <c r="C220" s="46"/>
      <c r="D220" s="113"/>
    </row>
    <row r="221" spans="1:4" x14ac:dyDescent="0.25">
      <c r="A221" s="46"/>
      <c r="B221" s="46"/>
      <c r="C221" s="46"/>
      <c r="D221" s="113"/>
    </row>
    <row r="222" spans="1:4" x14ac:dyDescent="0.25">
      <c r="A222" s="46"/>
      <c r="B222" s="46"/>
      <c r="C222" s="46"/>
      <c r="D222" s="113"/>
    </row>
    <row r="223" spans="1:4" x14ac:dyDescent="0.25">
      <c r="A223" s="46"/>
      <c r="B223" s="46"/>
      <c r="C223" s="46"/>
      <c r="D223" s="113"/>
    </row>
    <row r="224" spans="1:4" x14ac:dyDescent="0.25">
      <c r="A224" s="46"/>
      <c r="B224" s="46"/>
      <c r="C224" s="46"/>
      <c r="D224" s="113"/>
    </row>
    <row r="225" spans="1:4" x14ac:dyDescent="0.25">
      <c r="A225" s="46"/>
      <c r="B225" s="46"/>
      <c r="C225" s="46"/>
      <c r="D225" s="113"/>
    </row>
    <row r="226" spans="1:4" x14ac:dyDescent="0.25">
      <c r="A226" s="46"/>
      <c r="B226" s="46"/>
      <c r="C226" s="46"/>
      <c r="D226" s="113"/>
    </row>
    <row r="227" spans="1:4" x14ac:dyDescent="0.25">
      <c r="A227" s="46"/>
      <c r="B227" s="46"/>
      <c r="C227" s="46"/>
      <c r="D227" s="113"/>
    </row>
    <row r="228" spans="1:4" x14ac:dyDescent="0.25">
      <c r="A228" s="46"/>
      <c r="B228" s="46"/>
      <c r="C228" s="46"/>
      <c r="D228" s="113"/>
    </row>
    <row r="229" spans="1:4" x14ac:dyDescent="0.25">
      <c r="A229" s="46"/>
      <c r="B229" s="46"/>
      <c r="C229" s="46"/>
      <c r="D229" s="113"/>
    </row>
    <row r="230" spans="1:4" x14ac:dyDescent="0.25">
      <c r="A230" s="46"/>
      <c r="B230" s="46"/>
      <c r="C230" s="46"/>
      <c r="D230" s="113"/>
    </row>
    <row r="231" spans="1:4" x14ac:dyDescent="0.25">
      <c r="A231" s="46"/>
      <c r="B231" s="46"/>
      <c r="C231" s="46"/>
      <c r="D231" s="113"/>
    </row>
    <row r="232" spans="1:4" x14ac:dyDescent="0.25">
      <c r="A232" s="46"/>
      <c r="B232" s="46"/>
      <c r="C232" s="46"/>
      <c r="D232" s="113"/>
    </row>
    <row r="233" spans="1:4" x14ac:dyDescent="0.25">
      <c r="A233" s="46"/>
      <c r="B233" s="46"/>
      <c r="C233" s="46"/>
      <c r="D233" s="113"/>
    </row>
    <row r="234" spans="1:4" x14ac:dyDescent="0.25">
      <c r="A234" s="46"/>
      <c r="B234" s="46"/>
      <c r="C234" s="46"/>
      <c r="D234" s="113"/>
    </row>
    <row r="235" spans="1:4" x14ac:dyDescent="0.25">
      <c r="A235" s="46"/>
      <c r="B235" s="46"/>
      <c r="C235" s="46"/>
      <c r="D235" s="113"/>
    </row>
    <row r="236" spans="1:4" x14ac:dyDescent="0.25">
      <c r="A236" s="46"/>
      <c r="B236" s="46"/>
      <c r="C236" s="46"/>
      <c r="D236" s="113"/>
    </row>
    <row r="237" spans="1:4" x14ac:dyDescent="0.25">
      <c r="A237" s="46"/>
      <c r="B237" s="46"/>
      <c r="C237" s="46"/>
      <c r="D237" s="113"/>
    </row>
    <row r="238" spans="1:4" x14ac:dyDescent="0.25">
      <c r="A238" s="46"/>
      <c r="B238" s="46"/>
      <c r="C238" s="46"/>
      <c r="D238" s="113"/>
    </row>
    <row r="239" spans="1:4" x14ac:dyDescent="0.25">
      <c r="A239" s="46"/>
      <c r="B239" s="46"/>
      <c r="C239" s="46"/>
      <c r="D239" s="113"/>
    </row>
    <row r="240" spans="1:4" x14ac:dyDescent="0.25">
      <c r="A240" s="46"/>
      <c r="B240" s="46"/>
      <c r="C240" s="46"/>
      <c r="D240" s="113"/>
    </row>
    <row r="241" spans="1:4" x14ac:dyDescent="0.25">
      <c r="A241" s="46"/>
      <c r="B241" s="46"/>
      <c r="C241" s="46"/>
      <c r="D241" s="113"/>
    </row>
    <row r="242" spans="1:4" x14ac:dyDescent="0.25">
      <c r="A242" s="46"/>
      <c r="B242" s="46"/>
      <c r="C242" s="46"/>
      <c r="D242" s="113"/>
    </row>
    <row r="243" spans="1:4" x14ac:dyDescent="0.25">
      <c r="A243" s="46"/>
      <c r="B243" s="46"/>
      <c r="C243" s="46"/>
      <c r="D243" s="113"/>
    </row>
    <row r="244" spans="1:4" x14ac:dyDescent="0.25">
      <c r="A244" s="46"/>
      <c r="B244" s="46"/>
      <c r="C244" s="46"/>
      <c r="D244" s="113"/>
    </row>
    <row r="245" spans="1:4" x14ac:dyDescent="0.25">
      <c r="A245" s="46"/>
      <c r="B245" s="46"/>
      <c r="C245" s="46"/>
      <c r="D245" s="113"/>
    </row>
    <row r="246" spans="1:4" x14ac:dyDescent="0.25">
      <c r="A246" s="46"/>
      <c r="B246" s="46"/>
      <c r="C246" s="46"/>
      <c r="D246" s="113"/>
    </row>
    <row r="247" spans="1:4" x14ac:dyDescent="0.25">
      <c r="A247" s="46"/>
      <c r="B247" s="46"/>
      <c r="C247" s="46"/>
      <c r="D247" s="113"/>
    </row>
    <row r="248" spans="1:4" x14ac:dyDescent="0.25">
      <c r="A248" s="46"/>
      <c r="B248" s="46"/>
      <c r="C248" s="46"/>
      <c r="D248" s="113"/>
    </row>
    <row r="249" spans="1:4" x14ac:dyDescent="0.25">
      <c r="A249" s="46"/>
      <c r="B249" s="46"/>
      <c r="C249" s="46"/>
      <c r="D249" s="113"/>
    </row>
    <row r="250" spans="1:4" x14ac:dyDescent="0.25">
      <c r="A250" s="46"/>
      <c r="B250" s="46"/>
      <c r="C250" s="46"/>
      <c r="D250" s="113"/>
    </row>
    <row r="251" spans="1:4" x14ac:dyDescent="0.25">
      <c r="A251" s="46"/>
      <c r="B251" s="46"/>
      <c r="C251" s="46"/>
      <c r="D251" s="113"/>
    </row>
    <row r="252" spans="1:4" x14ac:dyDescent="0.25">
      <c r="A252" s="46"/>
      <c r="B252" s="46"/>
      <c r="C252" s="46"/>
      <c r="D252" s="113"/>
    </row>
    <row r="253" spans="1:4" x14ac:dyDescent="0.25">
      <c r="A253" s="46"/>
      <c r="B253" s="46"/>
      <c r="C253" s="46"/>
      <c r="D253" s="113"/>
    </row>
    <row r="254" spans="1:4" x14ac:dyDescent="0.25">
      <c r="A254" s="46"/>
      <c r="B254" s="46"/>
      <c r="C254" s="46"/>
      <c r="D254" s="113"/>
    </row>
    <row r="255" spans="1:4" x14ac:dyDescent="0.25">
      <c r="A255" s="46"/>
      <c r="B255" s="46"/>
      <c r="C255" s="46"/>
      <c r="D255" s="113"/>
    </row>
    <row r="256" spans="1:4" x14ac:dyDescent="0.25">
      <c r="A256" s="46"/>
      <c r="B256" s="46"/>
      <c r="C256" s="46"/>
      <c r="D256" s="113"/>
    </row>
    <row r="257" spans="1:4" x14ac:dyDescent="0.25">
      <c r="A257" s="46"/>
      <c r="B257" s="46"/>
      <c r="C257" s="46"/>
      <c r="D257" s="113"/>
    </row>
    <row r="258" spans="1:4" x14ac:dyDescent="0.25">
      <c r="A258" s="46"/>
      <c r="B258" s="46"/>
      <c r="C258" s="46"/>
      <c r="D258" s="113"/>
    </row>
    <row r="259" spans="1:4" x14ac:dyDescent="0.25">
      <c r="A259" s="46"/>
      <c r="B259" s="46"/>
      <c r="C259" s="46"/>
      <c r="D259" s="113"/>
    </row>
    <row r="260" spans="1:4" x14ac:dyDescent="0.25">
      <c r="A260" s="46"/>
      <c r="B260" s="46"/>
      <c r="C260" s="46"/>
      <c r="D260" s="113"/>
    </row>
    <row r="261" spans="1:4" x14ac:dyDescent="0.25">
      <c r="A261" s="46"/>
      <c r="B261" s="46"/>
      <c r="C261" s="46"/>
      <c r="D261" s="113"/>
    </row>
    <row r="262" spans="1:4" x14ac:dyDescent="0.25">
      <c r="A262" s="46"/>
      <c r="B262" s="46"/>
      <c r="C262" s="46"/>
      <c r="D262" s="113"/>
    </row>
    <row r="263" spans="1:4" x14ac:dyDescent="0.25">
      <c r="A263" s="46"/>
      <c r="B263" s="46"/>
      <c r="C263" s="46"/>
      <c r="D263" s="113"/>
    </row>
    <row r="264" spans="1:4" x14ac:dyDescent="0.25">
      <c r="A264" s="46"/>
      <c r="B264" s="46"/>
      <c r="C264" s="46"/>
      <c r="D264" s="113"/>
    </row>
    <row r="265" spans="1:4" x14ac:dyDescent="0.25">
      <c r="A265" s="46"/>
      <c r="B265" s="46"/>
      <c r="C265" s="46"/>
      <c r="D265" s="113"/>
    </row>
    <row r="266" spans="1:4" x14ac:dyDescent="0.25">
      <c r="A266" s="46"/>
      <c r="B266" s="46"/>
      <c r="C266" s="46"/>
      <c r="D266" s="113"/>
    </row>
    <row r="267" spans="1:4" x14ac:dyDescent="0.25">
      <c r="A267" s="46"/>
      <c r="B267" s="46"/>
      <c r="C267" s="46"/>
      <c r="D267" s="113"/>
    </row>
    <row r="268" spans="1:4" x14ac:dyDescent="0.25">
      <c r="A268" s="46"/>
      <c r="B268" s="46"/>
      <c r="C268" s="46"/>
      <c r="D268" s="113"/>
    </row>
    <row r="269" spans="1:4" x14ac:dyDescent="0.25">
      <c r="A269" s="46"/>
      <c r="B269" s="46"/>
      <c r="C269" s="46"/>
      <c r="D269" s="113"/>
    </row>
    <row r="270" spans="1:4" x14ac:dyDescent="0.25">
      <c r="A270" s="46"/>
      <c r="B270" s="46"/>
      <c r="C270" s="46"/>
      <c r="D270" s="113"/>
    </row>
    <row r="271" spans="1:4" x14ac:dyDescent="0.25">
      <c r="A271" s="46"/>
      <c r="B271" s="46"/>
      <c r="C271" s="46"/>
      <c r="D271" s="113"/>
    </row>
    <row r="272" spans="1:4" x14ac:dyDescent="0.25">
      <c r="A272" s="46"/>
      <c r="B272" s="46"/>
      <c r="C272" s="46"/>
      <c r="D272" s="113"/>
    </row>
    <row r="273" spans="1:4" x14ac:dyDescent="0.25">
      <c r="A273" s="46"/>
      <c r="B273" s="46"/>
      <c r="C273" s="46"/>
      <c r="D273" s="113"/>
    </row>
    <row r="274" spans="1:4" x14ac:dyDescent="0.25">
      <c r="A274" s="46"/>
      <c r="B274" s="46"/>
      <c r="C274" s="46"/>
      <c r="D274" s="113"/>
    </row>
    <row r="275" spans="1:4" x14ac:dyDescent="0.25">
      <c r="A275" s="46"/>
      <c r="B275" s="46"/>
      <c r="C275" s="46"/>
      <c r="D275" s="113"/>
    </row>
    <row r="276" spans="1:4" x14ac:dyDescent="0.25">
      <c r="A276" s="46"/>
      <c r="B276" s="46"/>
      <c r="C276" s="46"/>
      <c r="D276" s="113"/>
    </row>
    <row r="277" spans="1:4" x14ac:dyDescent="0.25">
      <c r="A277" s="46"/>
      <c r="B277" s="46"/>
      <c r="C277" s="46"/>
      <c r="D277" s="113"/>
    </row>
    <row r="278" spans="1:4" x14ac:dyDescent="0.25">
      <c r="A278" s="46"/>
      <c r="B278" s="46"/>
      <c r="C278" s="46"/>
      <c r="D278" s="113"/>
    </row>
    <row r="279" spans="1:4" x14ac:dyDescent="0.25">
      <c r="A279" s="46"/>
      <c r="B279" s="46"/>
      <c r="C279" s="46"/>
      <c r="D279" s="113"/>
    </row>
    <row r="280" spans="1:4" x14ac:dyDescent="0.25">
      <c r="A280" s="46"/>
      <c r="B280" s="46"/>
      <c r="C280" s="46"/>
      <c r="D280" s="113"/>
    </row>
    <row r="281" spans="1:4" x14ac:dyDescent="0.25">
      <c r="A281" s="46"/>
      <c r="B281" s="46"/>
      <c r="C281" s="46"/>
      <c r="D281" s="113"/>
    </row>
    <row r="282" spans="1:4" x14ac:dyDescent="0.25">
      <c r="A282" s="46"/>
      <c r="B282" s="46"/>
      <c r="C282" s="46"/>
      <c r="D282" s="113"/>
    </row>
    <row r="283" spans="1:4" x14ac:dyDescent="0.25">
      <c r="A283" s="46"/>
      <c r="B283" s="46"/>
      <c r="C283" s="46"/>
      <c r="D283" s="113"/>
    </row>
    <row r="284" spans="1:4" x14ac:dyDescent="0.25">
      <c r="A284" s="46"/>
      <c r="B284" s="46"/>
      <c r="C284" s="46"/>
      <c r="D284" s="113"/>
    </row>
    <row r="285" spans="1:4" x14ac:dyDescent="0.25">
      <c r="A285" s="46"/>
      <c r="B285" s="46"/>
      <c r="C285" s="46"/>
      <c r="D285" s="113"/>
    </row>
    <row r="286" spans="1:4" x14ac:dyDescent="0.25">
      <c r="A286" s="46"/>
      <c r="B286" s="46"/>
      <c r="C286" s="46"/>
      <c r="D286" s="113"/>
    </row>
    <row r="287" spans="1:4" x14ac:dyDescent="0.25">
      <c r="A287" s="46"/>
      <c r="B287" s="46"/>
      <c r="C287" s="46"/>
      <c r="D287" s="113"/>
    </row>
    <row r="288" spans="1:4" x14ac:dyDescent="0.25">
      <c r="A288" s="46"/>
      <c r="B288" s="46"/>
      <c r="C288" s="46"/>
      <c r="D288" s="113"/>
    </row>
    <row r="289" spans="1:4" x14ac:dyDescent="0.25">
      <c r="A289" s="46"/>
      <c r="B289" s="46"/>
      <c r="C289" s="46"/>
      <c r="D289" s="113"/>
    </row>
    <row r="290" spans="1:4" x14ac:dyDescent="0.25">
      <c r="A290" s="46"/>
      <c r="B290" s="46"/>
      <c r="C290" s="46"/>
      <c r="D290" s="113"/>
    </row>
    <row r="291" spans="1:4" x14ac:dyDescent="0.25">
      <c r="A291" s="46"/>
      <c r="B291" s="46"/>
      <c r="C291" s="46"/>
      <c r="D291" s="113"/>
    </row>
    <row r="292" spans="1:4" x14ac:dyDescent="0.25">
      <c r="A292" s="46"/>
      <c r="B292" s="46"/>
      <c r="C292" s="46"/>
      <c r="D292" s="113"/>
    </row>
    <row r="293" spans="1:4" x14ac:dyDescent="0.25">
      <c r="A293" s="46"/>
      <c r="B293" s="46"/>
      <c r="C293" s="46"/>
      <c r="D293" s="113"/>
    </row>
    <row r="294" spans="1:4" x14ac:dyDescent="0.25">
      <c r="A294" s="46"/>
      <c r="B294" s="46"/>
      <c r="C294" s="46"/>
      <c r="D294" s="113"/>
    </row>
    <row r="295" spans="1:4" x14ac:dyDescent="0.25">
      <c r="A295" s="46"/>
      <c r="B295" s="46"/>
      <c r="C295" s="46"/>
      <c r="D295" s="113"/>
    </row>
    <row r="296" spans="1:4" x14ac:dyDescent="0.25">
      <c r="A296" s="46"/>
      <c r="B296" s="46"/>
      <c r="C296" s="46"/>
      <c r="D296" s="113"/>
    </row>
    <row r="297" spans="1:4" x14ac:dyDescent="0.25">
      <c r="A297" s="46"/>
      <c r="B297" s="46"/>
      <c r="C297" s="46"/>
      <c r="D297" s="113"/>
    </row>
    <row r="298" spans="1:4" x14ac:dyDescent="0.25">
      <c r="A298" s="46"/>
      <c r="B298" s="46"/>
      <c r="C298" s="46"/>
      <c r="D298" s="113"/>
    </row>
    <row r="299" spans="1:4" x14ac:dyDescent="0.25">
      <c r="A299" s="46"/>
      <c r="B299" s="46"/>
      <c r="C299" s="46"/>
      <c r="D299" s="113"/>
    </row>
    <row r="300" spans="1:4" x14ac:dyDescent="0.25">
      <c r="A300" s="46"/>
      <c r="B300" s="46"/>
      <c r="C300" s="46"/>
      <c r="D300" s="113"/>
    </row>
    <row r="301" spans="1:4" x14ac:dyDescent="0.25">
      <c r="A301" s="46"/>
      <c r="B301" s="46"/>
      <c r="C301" s="46"/>
      <c r="D301" s="113"/>
    </row>
    <row r="302" spans="1:4" x14ac:dyDescent="0.25">
      <c r="A302" s="46"/>
      <c r="B302" s="46"/>
      <c r="C302" s="46"/>
      <c r="D302" s="113"/>
    </row>
    <row r="303" spans="1:4" x14ac:dyDescent="0.25">
      <c r="A303" s="46"/>
      <c r="B303" s="46"/>
      <c r="C303" s="46"/>
      <c r="D303" s="113"/>
    </row>
    <row r="304" spans="1:4" x14ac:dyDescent="0.25">
      <c r="A304" s="46"/>
      <c r="B304" s="46"/>
      <c r="C304" s="46"/>
      <c r="D304" s="113"/>
    </row>
    <row r="305" spans="1:4" x14ac:dyDescent="0.25">
      <c r="A305" s="46"/>
      <c r="B305" s="46"/>
      <c r="C305" s="46"/>
      <c r="D305" s="113"/>
    </row>
    <row r="306" spans="1:4" x14ac:dyDescent="0.25">
      <c r="A306" s="46"/>
      <c r="B306" s="46"/>
      <c r="C306" s="46"/>
      <c r="D306" s="113"/>
    </row>
    <row r="307" spans="1:4" x14ac:dyDescent="0.25">
      <c r="A307" s="46"/>
      <c r="B307" s="46"/>
      <c r="C307" s="46"/>
      <c r="D307" s="113"/>
    </row>
    <row r="308" spans="1:4" x14ac:dyDescent="0.25">
      <c r="A308" s="46"/>
      <c r="B308" s="46"/>
      <c r="C308" s="46"/>
      <c r="D308" s="113"/>
    </row>
    <row r="309" spans="1:4" x14ac:dyDescent="0.25">
      <c r="A309" s="46"/>
      <c r="B309" s="46"/>
      <c r="C309" s="46"/>
      <c r="D309" s="113"/>
    </row>
    <row r="310" spans="1:4" x14ac:dyDescent="0.25">
      <c r="A310" s="46"/>
      <c r="B310" s="46"/>
      <c r="C310" s="46"/>
      <c r="D310" s="113"/>
    </row>
    <row r="311" spans="1:4" x14ac:dyDescent="0.25">
      <c r="A311" s="46"/>
      <c r="B311" s="46"/>
      <c r="C311" s="46"/>
      <c r="D311" s="113"/>
    </row>
    <row r="312" spans="1:4" x14ac:dyDescent="0.25">
      <c r="A312" s="46"/>
      <c r="B312" s="46"/>
      <c r="C312" s="46"/>
      <c r="D312" s="113"/>
    </row>
    <row r="313" spans="1:4" x14ac:dyDescent="0.25">
      <c r="A313" s="46"/>
      <c r="B313" s="46"/>
      <c r="C313" s="46"/>
      <c r="D313" s="113"/>
    </row>
    <row r="314" spans="1:4" x14ac:dyDescent="0.25">
      <c r="A314" s="46"/>
      <c r="B314" s="46"/>
      <c r="C314" s="46"/>
      <c r="D314" s="113"/>
    </row>
    <row r="315" spans="1:4" x14ac:dyDescent="0.25">
      <c r="A315" s="46"/>
      <c r="B315" s="46"/>
      <c r="C315" s="46"/>
      <c r="D315" s="113"/>
    </row>
    <row r="316" spans="1:4" x14ac:dyDescent="0.25">
      <c r="A316" s="46"/>
      <c r="B316" s="46"/>
      <c r="C316" s="46"/>
      <c r="D316" s="113"/>
    </row>
    <row r="317" spans="1:4" x14ac:dyDescent="0.25">
      <c r="A317" s="46"/>
      <c r="B317" s="46"/>
      <c r="C317" s="46"/>
      <c r="D317" s="113"/>
    </row>
    <row r="318" spans="1:4" x14ac:dyDescent="0.25">
      <c r="A318" s="46"/>
      <c r="B318" s="46"/>
      <c r="C318" s="46"/>
      <c r="D318" s="113"/>
    </row>
    <row r="319" spans="1:4" x14ac:dyDescent="0.25">
      <c r="A319" s="46"/>
      <c r="B319" s="46"/>
      <c r="C319" s="46"/>
      <c r="D319" s="113"/>
    </row>
    <row r="320" spans="1:4" x14ac:dyDescent="0.25">
      <c r="A320" s="46"/>
      <c r="B320" s="46"/>
      <c r="C320" s="46"/>
      <c r="D320" s="113"/>
    </row>
    <row r="321" spans="1:4" x14ac:dyDescent="0.25">
      <c r="A321" s="46"/>
      <c r="B321" s="46"/>
      <c r="C321" s="46"/>
      <c r="D321" s="113"/>
    </row>
    <row r="322" spans="1:4" x14ac:dyDescent="0.25">
      <c r="A322" s="46"/>
      <c r="B322" s="46"/>
      <c r="C322" s="46"/>
      <c r="D322" s="113"/>
    </row>
    <row r="323" spans="1:4" x14ac:dyDescent="0.25">
      <c r="A323" s="46"/>
      <c r="B323" s="46"/>
      <c r="C323" s="46"/>
      <c r="D323" s="113"/>
    </row>
    <row r="324" spans="1:4" x14ac:dyDescent="0.25">
      <c r="A324" s="46"/>
      <c r="B324" s="46"/>
      <c r="C324" s="46"/>
      <c r="D324" s="113"/>
    </row>
    <row r="325" spans="1:4" x14ac:dyDescent="0.25">
      <c r="A325" s="46"/>
      <c r="B325" s="46"/>
      <c r="C325" s="46"/>
      <c r="D325" s="113"/>
    </row>
    <row r="326" spans="1:4" x14ac:dyDescent="0.25">
      <c r="A326" s="46"/>
      <c r="B326" s="46"/>
      <c r="C326" s="46"/>
      <c r="D326" s="113"/>
    </row>
    <row r="327" spans="1:4" x14ac:dyDescent="0.25">
      <c r="A327" s="46"/>
      <c r="B327" s="46"/>
      <c r="C327" s="46"/>
      <c r="D327" s="113"/>
    </row>
    <row r="328" spans="1:4" x14ac:dyDescent="0.25">
      <c r="A328" s="46"/>
      <c r="B328" s="46"/>
      <c r="C328" s="46"/>
      <c r="D328" s="113"/>
    </row>
    <row r="329" spans="1:4" x14ac:dyDescent="0.25">
      <c r="A329" s="46"/>
      <c r="B329" s="46"/>
      <c r="C329" s="46"/>
      <c r="D329" s="113"/>
    </row>
    <row r="330" spans="1:4" x14ac:dyDescent="0.25">
      <c r="A330" s="46"/>
      <c r="B330" s="46"/>
      <c r="C330" s="46"/>
      <c r="D330" s="113"/>
    </row>
    <row r="331" spans="1:4" x14ac:dyDescent="0.25">
      <c r="A331" s="46"/>
      <c r="B331" s="46"/>
      <c r="C331" s="46"/>
      <c r="D331" s="113"/>
    </row>
    <row r="332" spans="1:4" x14ac:dyDescent="0.25">
      <c r="A332" s="46"/>
      <c r="B332" s="46"/>
      <c r="C332" s="46"/>
      <c r="D332" s="113"/>
    </row>
    <row r="333" spans="1:4" x14ac:dyDescent="0.25">
      <c r="A333" s="46"/>
      <c r="B333" s="46"/>
      <c r="C333" s="46"/>
      <c r="D333" s="113"/>
    </row>
    <row r="334" spans="1:4" x14ac:dyDescent="0.25">
      <c r="A334" s="46"/>
      <c r="B334" s="46"/>
      <c r="C334" s="46"/>
      <c r="D334" s="113"/>
    </row>
    <row r="335" spans="1:4" x14ac:dyDescent="0.25">
      <c r="A335" s="46"/>
      <c r="B335" s="46"/>
      <c r="C335" s="46"/>
      <c r="D335" s="113"/>
    </row>
    <row r="336" spans="1:4" x14ac:dyDescent="0.25">
      <c r="A336" s="46"/>
      <c r="B336" s="46"/>
      <c r="C336" s="46"/>
      <c r="D336" s="113"/>
    </row>
    <row r="337" spans="1:4" x14ac:dyDescent="0.25">
      <c r="A337" s="46"/>
      <c r="B337" s="46"/>
      <c r="C337" s="46"/>
      <c r="D337" s="113"/>
    </row>
    <row r="338" spans="1:4" x14ac:dyDescent="0.25">
      <c r="A338" s="46"/>
      <c r="B338" s="46"/>
      <c r="C338" s="46"/>
      <c r="D338" s="113"/>
    </row>
    <row r="339" spans="1:4" x14ac:dyDescent="0.25">
      <c r="A339" s="46"/>
      <c r="B339" s="46"/>
      <c r="C339" s="46"/>
      <c r="D339" s="113"/>
    </row>
    <row r="340" spans="1:4" x14ac:dyDescent="0.25">
      <c r="A340" s="46"/>
      <c r="B340" s="46"/>
      <c r="C340" s="46"/>
      <c r="D340" s="113"/>
    </row>
    <row r="341" spans="1:4" x14ac:dyDescent="0.25">
      <c r="A341" s="46"/>
      <c r="B341" s="46"/>
      <c r="C341" s="46"/>
      <c r="D341" s="113"/>
    </row>
    <row r="342" spans="1:4" x14ac:dyDescent="0.25">
      <c r="A342" s="46"/>
      <c r="B342" s="46"/>
      <c r="C342" s="46"/>
      <c r="D342" s="113"/>
    </row>
    <row r="343" spans="1:4" x14ac:dyDescent="0.25">
      <c r="A343" s="46"/>
      <c r="B343" s="46"/>
      <c r="C343" s="46"/>
      <c r="D343" s="113"/>
    </row>
    <row r="344" spans="1:4" x14ac:dyDescent="0.25">
      <c r="A344" s="46"/>
      <c r="B344" s="46"/>
      <c r="C344" s="46"/>
      <c r="D344" s="113"/>
    </row>
    <row r="345" spans="1:4" x14ac:dyDescent="0.25">
      <c r="A345" s="46"/>
      <c r="B345" s="46"/>
      <c r="C345" s="46"/>
      <c r="D345" s="113"/>
    </row>
    <row r="346" spans="1:4" x14ac:dyDescent="0.25">
      <c r="A346" s="46"/>
      <c r="B346" s="46"/>
      <c r="C346" s="46"/>
      <c r="D346" s="113"/>
    </row>
    <row r="347" spans="1:4" x14ac:dyDescent="0.25">
      <c r="A347" s="46"/>
      <c r="B347" s="46"/>
      <c r="C347" s="46"/>
      <c r="D347" s="113"/>
    </row>
    <row r="348" spans="1:4" x14ac:dyDescent="0.25">
      <c r="A348" s="46"/>
      <c r="B348" s="46"/>
      <c r="C348" s="46"/>
      <c r="D348" s="113"/>
    </row>
    <row r="349" spans="1:4" x14ac:dyDescent="0.25">
      <c r="A349" s="46"/>
      <c r="B349" s="46"/>
      <c r="C349" s="46"/>
      <c r="D349" s="113"/>
    </row>
    <row r="350" spans="1:4" x14ac:dyDescent="0.25">
      <c r="A350" s="46"/>
      <c r="B350" s="46"/>
      <c r="C350" s="46"/>
      <c r="D350" s="113"/>
    </row>
    <row r="351" spans="1:4" x14ac:dyDescent="0.25">
      <c r="A351" s="46"/>
      <c r="B351" s="46"/>
      <c r="C351" s="46"/>
      <c r="D351" s="113"/>
    </row>
    <row r="352" spans="1:4" x14ac:dyDescent="0.25">
      <c r="A352" s="46"/>
      <c r="B352" s="46"/>
      <c r="C352" s="46"/>
      <c r="D352" s="113"/>
    </row>
    <row r="353" spans="1:4" x14ac:dyDescent="0.25">
      <c r="A353" s="46"/>
      <c r="B353" s="46"/>
      <c r="C353" s="46"/>
      <c r="D353" s="113"/>
    </row>
    <row r="354" spans="1:4" x14ac:dyDescent="0.25">
      <c r="A354" s="46"/>
      <c r="B354" s="46"/>
      <c r="C354" s="46"/>
      <c r="D354" s="113"/>
    </row>
    <row r="355" spans="1:4" x14ac:dyDescent="0.25">
      <c r="A355" s="46"/>
      <c r="B355" s="46"/>
      <c r="C355" s="46"/>
      <c r="D355" s="113"/>
    </row>
    <row r="356" spans="1:4" x14ac:dyDescent="0.25">
      <c r="A356" s="46"/>
      <c r="B356" s="46"/>
      <c r="C356" s="46"/>
      <c r="D356" s="113"/>
    </row>
    <row r="357" spans="1:4" x14ac:dyDescent="0.25">
      <c r="A357" s="46"/>
      <c r="B357" s="46"/>
      <c r="C357" s="46"/>
      <c r="D357" s="113"/>
    </row>
    <row r="358" spans="1:4" x14ac:dyDescent="0.25">
      <c r="A358" s="46"/>
      <c r="B358" s="46"/>
      <c r="C358" s="46"/>
      <c r="D358" s="113"/>
    </row>
    <row r="359" spans="1:4" x14ac:dyDescent="0.25">
      <c r="A359" s="46"/>
      <c r="B359" s="46"/>
      <c r="C359" s="46"/>
      <c r="D359" s="113"/>
    </row>
    <row r="360" spans="1:4" x14ac:dyDescent="0.25">
      <c r="A360" s="46"/>
      <c r="B360" s="46"/>
      <c r="C360" s="46"/>
      <c r="D360" s="113"/>
    </row>
    <row r="361" spans="1:4" x14ac:dyDescent="0.25">
      <c r="A361" s="46"/>
      <c r="B361" s="46"/>
      <c r="C361" s="46"/>
      <c r="D361" s="113"/>
    </row>
    <row r="362" spans="1:4" x14ac:dyDescent="0.25">
      <c r="A362" s="46"/>
      <c r="B362" s="46"/>
      <c r="C362" s="46"/>
      <c r="D362" s="113"/>
    </row>
    <row r="363" spans="1:4" x14ac:dyDescent="0.25">
      <c r="A363" s="46"/>
      <c r="B363" s="46"/>
      <c r="C363" s="46"/>
      <c r="D363" s="113"/>
    </row>
    <row r="364" spans="1:4" x14ac:dyDescent="0.25">
      <c r="A364" s="46"/>
      <c r="B364" s="46"/>
      <c r="C364" s="46"/>
      <c r="D364" s="113"/>
    </row>
    <row r="365" spans="1:4" x14ac:dyDescent="0.25">
      <c r="A365" s="46"/>
      <c r="B365" s="46"/>
      <c r="C365" s="46"/>
      <c r="D365" s="113"/>
    </row>
    <row r="366" spans="1:4" x14ac:dyDescent="0.25">
      <c r="A366" s="46"/>
      <c r="B366" s="46"/>
      <c r="C366" s="46"/>
      <c r="D366" s="113"/>
    </row>
    <row r="367" spans="1:4" x14ac:dyDescent="0.25">
      <c r="A367" s="46"/>
      <c r="B367" s="46"/>
      <c r="C367" s="46"/>
      <c r="D367" s="113"/>
    </row>
    <row r="368" spans="1:4" x14ac:dyDescent="0.25">
      <c r="A368" s="46"/>
      <c r="B368" s="46"/>
      <c r="C368" s="46"/>
      <c r="D368" s="113"/>
    </row>
    <row r="369" spans="1:4" x14ac:dyDescent="0.25">
      <c r="A369" s="46"/>
      <c r="B369" s="46"/>
      <c r="C369" s="46"/>
      <c r="D369" s="113"/>
    </row>
    <row r="370" spans="1:4" x14ac:dyDescent="0.25">
      <c r="A370" s="46"/>
      <c r="B370" s="46"/>
      <c r="C370" s="46"/>
      <c r="D370" s="46"/>
    </row>
    <row r="371" spans="1:4" x14ac:dyDescent="0.25">
      <c r="A371" s="46"/>
      <c r="B371" s="46"/>
      <c r="C371" s="46"/>
      <c r="D371" s="46"/>
    </row>
    <row r="372" spans="1:4" x14ac:dyDescent="0.25">
      <c r="A372" s="46"/>
      <c r="B372" s="46"/>
      <c r="C372" s="46"/>
      <c r="D372" s="46"/>
    </row>
    <row r="373" spans="1:4" x14ac:dyDescent="0.25">
      <c r="A373" s="46"/>
      <c r="B373" s="46"/>
      <c r="C373" s="46"/>
      <c r="D373" s="46"/>
    </row>
    <row r="374" spans="1:4" x14ac:dyDescent="0.25">
      <c r="A374" s="46"/>
      <c r="B374" s="46"/>
      <c r="C374" s="46"/>
      <c r="D374" s="46"/>
    </row>
    <row r="375" spans="1:4" x14ac:dyDescent="0.25">
      <c r="A375" s="46"/>
      <c r="B375" s="46"/>
      <c r="C375" s="46"/>
      <c r="D375" s="46"/>
    </row>
    <row r="376" spans="1:4" x14ac:dyDescent="0.25">
      <c r="A376" s="46"/>
      <c r="B376" s="46"/>
      <c r="C376" s="46"/>
      <c r="D376" s="46"/>
    </row>
    <row r="377" spans="1:4" x14ac:dyDescent="0.25">
      <c r="A377" s="46"/>
      <c r="B377" s="46"/>
      <c r="C377" s="46"/>
      <c r="D377" s="46"/>
    </row>
    <row r="378" spans="1:4" x14ac:dyDescent="0.25">
      <c r="A378" s="46"/>
      <c r="B378" s="46"/>
      <c r="C378" s="46"/>
      <c r="D378" s="46"/>
    </row>
    <row r="379" spans="1:4" x14ac:dyDescent="0.25">
      <c r="A379" s="46"/>
      <c r="B379" s="46"/>
      <c r="C379" s="46"/>
      <c r="D379" s="46"/>
    </row>
    <row r="380" spans="1:4" x14ac:dyDescent="0.25">
      <c r="A380" s="46"/>
      <c r="B380" s="46"/>
      <c r="C380" s="46"/>
      <c r="D380" s="46"/>
    </row>
    <row r="381" spans="1:4" x14ac:dyDescent="0.25">
      <c r="A381" s="46"/>
      <c r="B381" s="46"/>
      <c r="C381" s="46"/>
      <c r="D381" s="46"/>
    </row>
    <row r="382" spans="1:4" x14ac:dyDescent="0.25">
      <c r="A382" s="46"/>
      <c r="B382" s="46"/>
      <c r="C382" s="46"/>
      <c r="D382" s="46"/>
    </row>
    <row r="383" spans="1:4" x14ac:dyDescent="0.25">
      <c r="A383" s="46"/>
      <c r="B383" s="46"/>
      <c r="C383" s="46"/>
      <c r="D383" s="46"/>
    </row>
    <row r="384" spans="1:4" x14ac:dyDescent="0.25">
      <c r="A384" s="46"/>
      <c r="B384" s="46"/>
      <c r="C384" s="46"/>
      <c r="D384" s="46"/>
    </row>
    <row r="385" spans="1:4" x14ac:dyDescent="0.25">
      <c r="A385" s="46"/>
      <c r="B385" s="46"/>
      <c r="C385" s="46"/>
      <c r="D385" s="46"/>
    </row>
    <row r="386" spans="1:4" x14ac:dyDescent="0.25">
      <c r="A386" s="46"/>
      <c r="B386" s="46"/>
      <c r="C386" s="46"/>
      <c r="D386" s="46"/>
    </row>
    <row r="387" spans="1:4" x14ac:dyDescent="0.25">
      <c r="A387" s="46"/>
      <c r="B387" s="46"/>
      <c r="C387" s="46"/>
      <c r="D387" s="46"/>
    </row>
    <row r="388" spans="1:4" x14ac:dyDescent="0.25">
      <c r="A388" s="46"/>
      <c r="B388" s="46"/>
      <c r="C388" s="46"/>
      <c r="D388" s="46"/>
    </row>
    <row r="389" spans="1:4" x14ac:dyDescent="0.25">
      <c r="A389" s="46"/>
      <c r="B389" s="46"/>
      <c r="C389" s="46"/>
      <c r="D389" s="46"/>
    </row>
    <row r="390" spans="1:4" x14ac:dyDescent="0.25">
      <c r="A390" s="46"/>
      <c r="B390" s="46"/>
      <c r="C390" s="46"/>
      <c r="D390" s="46"/>
    </row>
    <row r="391" spans="1:4" x14ac:dyDescent="0.25">
      <c r="A391" s="46"/>
      <c r="B391" s="46"/>
      <c r="C391" s="46"/>
      <c r="D391" s="46"/>
    </row>
    <row r="392" spans="1:4" x14ac:dyDescent="0.25">
      <c r="A392" s="46"/>
      <c r="B392" s="46"/>
      <c r="C392" s="46"/>
      <c r="D392" s="46"/>
    </row>
    <row r="393" spans="1:4" x14ac:dyDescent="0.25">
      <c r="A393" s="46"/>
      <c r="B393" s="46"/>
      <c r="C393" s="46"/>
      <c r="D393" s="46"/>
    </row>
    <row r="394" spans="1:4" x14ac:dyDescent="0.25">
      <c r="A394" s="46"/>
      <c r="B394" s="46"/>
      <c r="C394" s="46"/>
      <c r="D394" s="46"/>
    </row>
    <row r="395" spans="1:4" x14ac:dyDescent="0.25">
      <c r="A395" s="46"/>
      <c r="B395" s="46"/>
      <c r="C395" s="46"/>
      <c r="D395" s="46"/>
    </row>
    <row r="396" spans="1:4" x14ac:dyDescent="0.25">
      <c r="A396" s="46"/>
      <c r="B396" s="46"/>
      <c r="C396" s="46"/>
      <c r="D396" s="46"/>
    </row>
    <row r="397" spans="1:4" x14ac:dyDescent="0.25">
      <c r="A397" s="46"/>
      <c r="B397" s="46"/>
      <c r="C397" s="46"/>
      <c r="D397" s="46"/>
    </row>
    <row r="398" spans="1:4" x14ac:dyDescent="0.25">
      <c r="A398" s="46"/>
      <c r="B398" s="46"/>
      <c r="C398" s="46"/>
      <c r="D398" s="46"/>
    </row>
    <row r="399" spans="1:4" x14ac:dyDescent="0.25">
      <c r="A399" s="46"/>
      <c r="B399" s="46"/>
      <c r="C399" s="46"/>
      <c r="D399" s="46"/>
    </row>
    <row r="400" spans="1:4" x14ac:dyDescent="0.25">
      <c r="A400" s="46"/>
      <c r="B400" s="46"/>
      <c r="C400" s="46"/>
      <c r="D400" s="46"/>
    </row>
    <row r="401" spans="1:4" x14ac:dyDescent="0.25">
      <c r="A401" s="46"/>
      <c r="B401" s="46"/>
      <c r="C401" s="46"/>
      <c r="D401" s="46"/>
    </row>
    <row r="402" spans="1:4" x14ac:dyDescent="0.25">
      <c r="A402" s="46"/>
      <c r="B402" s="46"/>
      <c r="C402" s="46"/>
      <c r="D402" s="46"/>
    </row>
    <row r="403" spans="1:4" x14ac:dyDescent="0.25">
      <c r="A403" s="46"/>
      <c r="B403" s="46"/>
      <c r="C403" s="46"/>
      <c r="D403" s="46"/>
    </row>
    <row r="404" spans="1:4" x14ac:dyDescent="0.25">
      <c r="A404" s="46"/>
      <c r="B404" s="46"/>
      <c r="C404" s="46"/>
      <c r="D404" s="46"/>
    </row>
    <row r="405" spans="1:4" x14ac:dyDescent="0.25">
      <c r="A405" s="46"/>
      <c r="B405" s="46"/>
      <c r="C405" s="46"/>
      <c r="D405" s="46"/>
    </row>
    <row r="406" spans="1:4" x14ac:dyDescent="0.25">
      <c r="A406" s="46"/>
      <c r="B406" s="46"/>
      <c r="C406" s="46"/>
      <c r="D406" s="46"/>
    </row>
    <row r="407" spans="1:4" x14ac:dyDescent="0.25">
      <c r="A407" s="46"/>
      <c r="B407" s="46"/>
      <c r="C407" s="46"/>
      <c r="D407" s="46"/>
    </row>
    <row r="408" spans="1:4" x14ac:dyDescent="0.25">
      <c r="A408" s="46"/>
      <c r="B408" s="46"/>
      <c r="C408" s="46"/>
      <c r="D408" s="46"/>
    </row>
    <row r="409" spans="1:4" x14ac:dyDescent="0.25">
      <c r="A409" s="46"/>
      <c r="B409" s="46"/>
      <c r="C409" s="46"/>
      <c r="D409" s="46"/>
    </row>
    <row r="410" spans="1:4" x14ac:dyDescent="0.25">
      <c r="A410" s="46"/>
      <c r="B410" s="46"/>
      <c r="C410" s="46"/>
      <c r="D410" s="46"/>
    </row>
    <row r="411" spans="1:4" x14ac:dyDescent="0.25">
      <c r="A411" s="46"/>
      <c r="B411" s="46"/>
      <c r="C411" s="46"/>
      <c r="D411" s="46"/>
    </row>
    <row r="412" spans="1:4" x14ac:dyDescent="0.25">
      <c r="A412" s="46"/>
      <c r="B412" s="46"/>
      <c r="C412" s="46"/>
      <c r="D412" s="46"/>
    </row>
    <row r="413" spans="1:4" x14ac:dyDescent="0.25">
      <c r="A413" s="46"/>
      <c r="B413" s="46"/>
      <c r="C413" s="46"/>
      <c r="D413" s="46"/>
    </row>
    <row r="414" spans="1:4" x14ac:dyDescent="0.25">
      <c r="A414" s="46"/>
      <c r="B414" s="46"/>
      <c r="C414" s="46"/>
      <c r="D414" s="46"/>
    </row>
    <row r="415" spans="1:4" x14ac:dyDescent="0.25">
      <c r="A415" s="46"/>
      <c r="B415" s="46"/>
      <c r="C415" s="46"/>
      <c r="D415" s="46"/>
    </row>
    <row r="416" spans="1:4" x14ac:dyDescent="0.25">
      <c r="A416" s="46"/>
      <c r="B416" s="46"/>
      <c r="C416" s="46"/>
      <c r="D416" s="46"/>
    </row>
    <row r="417" spans="1:4" x14ac:dyDescent="0.25">
      <c r="A417" s="46"/>
      <c r="B417" s="46"/>
      <c r="C417" s="46"/>
      <c r="D417" s="46"/>
    </row>
    <row r="418" spans="1:4" x14ac:dyDescent="0.25">
      <c r="A418" s="46"/>
      <c r="B418" s="46"/>
      <c r="C418" s="46"/>
      <c r="D418" s="46"/>
    </row>
    <row r="419" spans="1:4" x14ac:dyDescent="0.25">
      <c r="A419" s="46"/>
      <c r="B419" s="46"/>
      <c r="C419" s="46"/>
      <c r="D419" s="46"/>
    </row>
    <row r="420" spans="1:4" x14ac:dyDescent="0.25">
      <c r="A420" s="46"/>
      <c r="B420" s="46"/>
      <c r="C420" s="46"/>
      <c r="D420" s="46"/>
    </row>
    <row r="421" spans="1:4" x14ac:dyDescent="0.25">
      <c r="A421" s="46"/>
      <c r="B421" s="46"/>
      <c r="C421" s="46"/>
      <c r="D421" s="46"/>
    </row>
    <row r="422" spans="1:4" x14ac:dyDescent="0.25">
      <c r="A422" s="46"/>
      <c r="B422" s="46"/>
      <c r="C422" s="46"/>
      <c r="D422" s="46"/>
    </row>
    <row r="423" spans="1:4" x14ac:dyDescent="0.25">
      <c r="A423" s="46"/>
      <c r="B423" s="46"/>
      <c r="C423" s="46"/>
      <c r="D423" s="46"/>
    </row>
    <row r="424" spans="1:4" x14ac:dyDescent="0.25">
      <c r="A424" s="46"/>
      <c r="B424" s="46"/>
      <c r="C424" s="46"/>
      <c r="D424" s="46"/>
    </row>
    <row r="425" spans="1:4" x14ac:dyDescent="0.25">
      <c r="A425" s="46"/>
      <c r="B425" s="46"/>
      <c r="C425" s="46"/>
      <c r="D425" s="46"/>
    </row>
    <row r="426" spans="1:4" x14ac:dyDescent="0.25">
      <c r="A426" s="46"/>
      <c r="B426" s="46"/>
      <c r="C426" s="46"/>
      <c r="D426" s="46"/>
    </row>
    <row r="427" spans="1:4" x14ac:dyDescent="0.25">
      <c r="A427" s="46"/>
      <c r="B427" s="46"/>
      <c r="C427" s="46"/>
      <c r="D427" s="46"/>
    </row>
    <row r="428" spans="1:4" x14ac:dyDescent="0.25">
      <c r="A428" s="46"/>
      <c r="B428" s="46"/>
      <c r="C428" s="46"/>
      <c r="D428" s="46"/>
    </row>
    <row r="429" spans="1:4" x14ac:dyDescent="0.25">
      <c r="A429" s="46"/>
      <c r="B429" s="46"/>
      <c r="C429" s="46"/>
      <c r="D429" s="46"/>
    </row>
    <row r="430" spans="1:4" x14ac:dyDescent="0.25">
      <c r="A430" s="46"/>
      <c r="B430" s="46"/>
      <c r="C430" s="46"/>
      <c r="D430" s="46"/>
    </row>
    <row r="431" spans="1:4" x14ac:dyDescent="0.25">
      <c r="A431" s="46"/>
      <c r="B431" s="46"/>
      <c r="C431" s="46"/>
      <c r="D431" s="46"/>
    </row>
    <row r="432" spans="1:4" x14ac:dyDescent="0.25">
      <c r="A432" s="46"/>
      <c r="B432" s="46"/>
      <c r="C432" s="46"/>
      <c r="D432" s="46"/>
    </row>
    <row r="433" spans="1:4" x14ac:dyDescent="0.25">
      <c r="A433" s="46"/>
      <c r="B433" s="46"/>
      <c r="C433" s="46"/>
      <c r="D433" s="46"/>
    </row>
    <row r="434" spans="1:4" x14ac:dyDescent="0.25">
      <c r="A434" s="46"/>
      <c r="B434" s="46"/>
      <c r="C434" s="46"/>
      <c r="D434" s="46"/>
    </row>
    <row r="435" spans="1:4" x14ac:dyDescent="0.25">
      <c r="A435" s="46"/>
      <c r="B435" s="46"/>
      <c r="C435" s="46"/>
      <c r="D435" s="46"/>
    </row>
    <row r="436" spans="1:4" x14ac:dyDescent="0.25">
      <c r="A436" s="46"/>
      <c r="B436" s="46"/>
      <c r="C436" s="46"/>
      <c r="D436" s="46"/>
    </row>
    <row r="437" spans="1:4" x14ac:dyDescent="0.25">
      <c r="A437" s="46"/>
      <c r="B437" s="46"/>
      <c r="C437" s="46"/>
      <c r="D437" s="46"/>
    </row>
    <row r="438" spans="1:4" x14ac:dyDescent="0.25">
      <c r="A438" s="46"/>
      <c r="B438" s="46"/>
      <c r="C438" s="46"/>
      <c r="D438" s="46"/>
    </row>
    <row r="439" spans="1:4" x14ac:dyDescent="0.25">
      <c r="A439" s="46"/>
      <c r="B439" s="46"/>
      <c r="C439" s="46"/>
      <c r="D439" s="46"/>
    </row>
    <row r="440" spans="1:4" x14ac:dyDescent="0.25">
      <c r="A440" s="46"/>
      <c r="B440" s="46"/>
      <c r="C440" s="46"/>
      <c r="D440" s="46"/>
    </row>
    <row r="441" spans="1:4" x14ac:dyDescent="0.25">
      <c r="A441" s="46"/>
      <c r="B441" s="46"/>
      <c r="C441" s="46"/>
      <c r="D441" s="46"/>
    </row>
    <row r="442" spans="1:4" x14ac:dyDescent="0.25">
      <c r="A442" s="46"/>
      <c r="B442" s="46"/>
      <c r="C442" s="46"/>
      <c r="D442" s="46"/>
    </row>
    <row r="443" spans="1:4" x14ac:dyDescent="0.25">
      <c r="A443" s="46"/>
      <c r="B443" s="46"/>
      <c r="C443" s="46"/>
      <c r="D443" s="46"/>
    </row>
    <row r="444" spans="1:4" x14ac:dyDescent="0.25">
      <c r="A444" s="46"/>
      <c r="B444" s="46"/>
      <c r="C444" s="46"/>
      <c r="D444" s="46"/>
    </row>
    <row r="445" spans="1:4" x14ac:dyDescent="0.25">
      <c r="A445" s="46"/>
      <c r="B445" s="46"/>
      <c r="C445" s="46"/>
      <c r="D445" s="46"/>
    </row>
    <row r="446" spans="1:4" x14ac:dyDescent="0.25">
      <c r="A446" s="46"/>
      <c r="B446" s="46"/>
      <c r="C446" s="46"/>
      <c r="D446" s="46"/>
    </row>
    <row r="447" spans="1:4" x14ac:dyDescent="0.25">
      <c r="A447" s="46"/>
      <c r="B447" s="46"/>
      <c r="C447" s="46"/>
      <c r="D447" s="46"/>
    </row>
    <row r="448" spans="1:4" x14ac:dyDescent="0.25">
      <c r="A448" s="46"/>
      <c r="B448" s="46"/>
      <c r="C448" s="46"/>
      <c r="D448" s="46"/>
    </row>
    <row r="449" spans="1:4" x14ac:dyDescent="0.25">
      <c r="A449" s="46"/>
      <c r="B449" s="46"/>
      <c r="C449" s="46"/>
      <c r="D449" s="46"/>
    </row>
    <row r="450" spans="1:4" x14ac:dyDescent="0.25">
      <c r="A450" s="46"/>
      <c r="B450" s="46"/>
      <c r="C450" s="46"/>
      <c r="D450" s="46"/>
    </row>
    <row r="451" spans="1:4" x14ac:dyDescent="0.25">
      <c r="A451" s="46"/>
      <c r="B451" s="46"/>
      <c r="C451" s="46"/>
      <c r="D451" s="46"/>
    </row>
    <row r="452" spans="1:4" x14ac:dyDescent="0.25">
      <c r="A452" s="46"/>
      <c r="B452" s="46"/>
      <c r="C452" s="46"/>
      <c r="D452" s="46"/>
    </row>
    <row r="453" spans="1:4" x14ac:dyDescent="0.25">
      <c r="A453" s="46"/>
      <c r="B453" s="46"/>
      <c r="C453" s="46"/>
      <c r="D453" s="46"/>
    </row>
    <row r="454" spans="1:4" x14ac:dyDescent="0.25">
      <c r="A454" s="46"/>
      <c r="B454" s="46"/>
      <c r="C454" s="46"/>
      <c r="D454" s="46"/>
    </row>
    <row r="455" spans="1:4" x14ac:dyDescent="0.25">
      <c r="A455" s="46"/>
      <c r="B455" s="46"/>
      <c r="C455" s="46"/>
      <c r="D455" s="46"/>
    </row>
    <row r="456" spans="1:4" x14ac:dyDescent="0.25">
      <c r="A456" s="46"/>
      <c r="B456" s="46"/>
      <c r="C456" s="46"/>
      <c r="D456" s="46"/>
    </row>
    <row r="457" spans="1:4" x14ac:dyDescent="0.25">
      <c r="A457" s="46"/>
      <c r="B457" s="46"/>
      <c r="C457" s="46"/>
      <c r="D457" s="46"/>
    </row>
    <row r="458" spans="1:4" x14ac:dyDescent="0.25">
      <c r="A458" s="46"/>
      <c r="B458" s="46"/>
      <c r="C458" s="46"/>
      <c r="D458" s="46"/>
    </row>
    <row r="459" spans="1:4" x14ac:dyDescent="0.25">
      <c r="A459" s="46"/>
      <c r="B459" s="46"/>
      <c r="C459" s="46"/>
      <c r="D459" s="46"/>
    </row>
    <row r="460" spans="1:4" x14ac:dyDescent="0.25">
      <c r="A460" s="46"/>
      <c r="B460" s="46"/>
      <c r="C460" s="46"/>
      <c r="D460" s="46"/>
    </row>
    <row r="461" spans="1:4" x14ac:dyDescent="0.25">
      <c r="A461" s="46"/>
      <c r="B461" s="46"/>
      <c r="C461" s="46"/>
      <c r="D461" s="46"/>
    </row>
    <row r="462" spans="1:4" x14ac:dyDescent="0.25">
      <c r="A462" s="46"/>
      <c r="B462" s="46"/>
      <c r="C462" s="46"/>
      <c r="D462" s="46"/>
    </row>
    <row r="463" spans="1:4" x14ac:dyDescent="0.25">
      <c r="A463" s="46"/>
      <c r="B463" s="46"/>
      <c r="C463" s="46"/>
      <c r="D463" s="46"/>
    </row>
    <row r="464" spans="1:4" x14ac:dyDescent="0.25">
      <c r="A464" s="46"/>
      <c r="B464" s="46"/>
      <c r="C464" s="46"/>
      <c r="D464" s="46"/>
    </row>
    <row r="465" spans="1:4" x14ac:dyDescent="0.25">
      <c r="A465" s="46"/>
      <c r="B465" s="46"/>
      <c r="C465" s="46"/>
      <c r="D465" s="46"/>
    </row>
    <row r="466" spans="1:4" x14ac:dyDescent="0.25">
      <c r="A466" s="46"/>
      <c r="B466" s="46"/>
      <c r="C466" s="46"/>
      <c r="D466" s="46"/>
    </row>
    <row r="467" spans="1:4" x14ac:dyDescent="0.25">
      <c r="A467" s="46"/>
      <c r="B467" s="46"/>
      <c r="C467" s="46"/>
      <c r="D467" s="46"/>
    </row>
    <row r="468" spans="1:4" x14ac:dyDescent="0.25">
      <c r="A468" s="46"/>
      <c r="B468" s="46"/>
      <c r="C468" s="46"/>
      <c r="D468" s="46"/>
    </row>
    <row r="469" spans="1:4" x14ac:dyDescent="0.25">
      <c r="A469" s="46"/>
      <c r="B469" s="46"/>
      <c r="C469" s="46"/>
      <c r="D469" s="46"/>
    </row>
    <row r="470" spans="1:4" x14ac:dyDescent="0.25">
      <c r="A470" s="46"/>
      <c r="B470" s="46"/>
      <c r="C470" s="46"/>
      <c r="D470" s="46"/>
    </row>
    <row r="471" spans="1:4" x14ac:dyDescent="0.25">
      <c r="A471" s="46"/>
      <c r="B471" s="46"/>
      <c r="C471" s="46"/>
      <c r="D471" s="46"/>
    </row>
    <row r="472" spans="1:4" x14ac:dyDescent="0.25">
      <c r="A472" s="46"/>
      <c r="B472" s="46"/>
      <c r="C472" s="46"/>
      <c r="D472" s="46"/>
    </row>
    <row r="473" spans="1:4" x14ac:dyDescent="0.25">
      <c r="A473" s="46"/>
      <c r="B473" s="46"/>
      <c r="C473" s="46"/>
      <c r="D473" s="46"/>
    </row>
    <row r="474" spans="1:4" x14ac:dyDescent="0.25">
      <c r="A474" s="46"/>
      <c r="B474" s="46"/>
      <c r="C474" s="46"/>
      <c r="D474" s="46"/>
    </row>
    <row r="475" spans="1:4" x14ac:dyDescent="0.25">
      <c r="A475" s="46"/>
      <c r="B475" s="46"/>
      <c r="C475" s="46"/>
      <c r="D475" s="46"/>
    </row>
    <row r="476" spans="1:4" x14ac:dyDescent="0.25">
      <c r="A476" s="46"/>
      <c r="B476" s="46"/>
      <c r="C476" s="46"/>
      <c r="D476" s="46"/>
    </row>
    <row r="477" spans="1:4" x14ac:dyDescent="0.25">
      <c r="A477" s="46"/>
      <c r="B477" s="46"/>
      <c r="C477" s="46"/>
      <c r="D477" s="46"/>
    </row>
    <row r="478" spans="1:4" x14ac:dyDescent="0.25">
      <c r="A478" s="46"/>
      <c r="B478" s="46"/>
      <c r="C478" s="46"/>
      <c r="D478" s="46"/>
    </row>
    <row r="479" spans="1:4" x14ac:dyDescent="0.25">
      <c r="A479" s="46"/>
      <c r="B479" s="46"/>
      <c r="C479" s="46"/>
      <c r="D479" s="46"/>
    </row>
    <row r="480" spans="1:4" x14ac:dyDescent="0.25">
      <c r="A480" s="46"/>
      <c r="B480" s="46"/>
      <c r="C480" s="46"/>
      <c r="D480" s="46"/>
    </row>
    <row r="481" spans="1:4" x14ac:dyDescent="0.25">
      <c r="A481" s="46"/>
      <c r="B481" s="46"/>
      <c r="C481" s="46"/>
      <c r="D481" s="46"/>
    </row>
    <row r="482" spans="1:4" x14ac:dyDescent="0.25">
      <c r="A482" s="46"/>
      <c r="B482" s="46"/>
      <c r="C482" s="46"/>
      <c r="D482" s="46"/>
    </row>
    <row r="483" spans="1:4" x14ac:dyDescent="0.25">
      <c r="A483" s="46"/>
      <c r="B483" s="46"/>
      <c r="C483" s="46"/>
      <c r="D483" s="46"/>
    </row>
    <row r="484" spans="1:4" x14ac:dyDescent="0.25">
      <c r="A484" s="46"/>
      <c r="B484" s="46"/>
      <c r="C484" s="46"/>
      <c r="D484" s="46"/>
    </row>
    <row r="485" spans="1:4" x14ac:dyDescent="0.25">
      <c r="A485" s="46"/>
      <c r="B485" s="46"/>
      <c r="C485" s="46"/>
      <c r="D485" s="46"/>
    </row>
    <row r="486" spans="1:4" x14ac:dyDescent="0.25">
      <c r="A486" s="46"/>
      <c r="B486" s="46"/>
      <c r="C486" s="46"/>
      <c r="D486" s="46"/>
    </row>
    <row r="487" spans="1:4" x14ac:dyDescent="0.25">
      <c r="A487" s="46"/>
      <c r="B487" s="46"/>
      <c r="C487" s="46"/>
      <c r="D487" s="46"/>
    </row>
    <row r="488" spans="1:4" x14ac:dyDescent="0.25">
      <c r="A488" s="46"/>
      <c r="B488" s="46"/>
      <c r="C488" s="46"/>
      <c r="D488" s="46"/>
    </row>
    <row r="489" spans="1:4" x14ac:dyDescent="0.25">
      <c r="A489" s="46"/>
      <c r="B489" s="46"/>
      <c r="C489" s="46"/>
      <c r="D489" s="46"/>
    </row>
    <row r="490" spans="1:4" x14ac:dyDescent="0.25">
      <c r="A490" s="46"/>
      <c r="B490" s="46"/>
      <c r="C490" s="46"/>
      <c r="D490" s="46"/>
    </row>
    <row r="491" spans="1:4" x14ac:dyDescent="0.25">
      <c r="A491" s="46"/>
      <c r="B491" s="46"/>
      <c r="C491" s="46"/>
      <c r="D491" s="46"/>
    </row>
    <row r="492" spans="1:4" x14ac:dyDescent="0.25">
      <c r="A492" s="46"/>
      <c r="B492" s="46"/>
      <c r="C492" s="46"/>
      <c r="D492" s="46"/>
    </row>
    <row r="493" spans="1:4" x14ac:dyDescent="0.25">
      <c r="A493" s="46"/>
      <c r="B493" s="46"/>
      <c r="C493" s="46"/>
      <c r="D493" s="46"/>
    </row>
    <row r="494" spans="1:4" x14ac:dyDescent="0.25">
      <c r="A494" s="46"/>
      <c r="B494" s="46"/>
      <c r="C494" s="46"/>
      <c r="D494" s="46"/>
    </row>
    <row r="495" spans="1:4" x14ac:dyDescent="0.25">
      <c r="A495" s="46"/>
      <c r="B495" s="46"/>
      <c r="C495" s="46"/>
      <c r="D495" s="46"/>
    </row>
    <row r="496" spans="1:4" x14ac:dyDescent="0.25">
      <c r="A496" s="46"/>
      <c r="B496" s="46"/>
      <c r="C496" s="46"/>
      <c r="D496" s="46"/>
    </row>
    <row r="497" spans="1:4" x14ac:dyDescent="0.25">
      <c r="A497" s="46"/>
      <c r="B497" s="46"/>
      <c r="C497" s="46"/>
      <c r="D497" s="46"/>
    </row>
    <row r="498" spans="1:4" x14ac:dyDescent="0.25">
      <c r="A498" s="46"/>
      <c r="B498" s="46"/>
      <c r="C498" s="46"/>
      <c r="D498" s="46"/>
    </row>
    <row r="499" spans="1:4" x14ac:dyDescent="0.25">
      <c r="A499" s="46"/>
      <c r="B499" s="46"/>
      <c r="C499" s="46"/>
      <c r="D499" s="46"/>
    </row>
    <row r="500" spans="1:4" x14ac:dyDescent="0.25">
      <c r="A500" s="46"/>
      <c r="B500" s="46"/>
      <c r="C500" s="46"/>
      <c r="D500" s="46"/>
    </row>
    <row r="501" spans="1:4" x14ac:dyDescent="0.25">
      <c r="A501" s="46"/>
      <c r="B501" s="46"/>
      <c r="C501" s="46"/>
      <c r="D501" s="46"/>
    </row>
    <row r="502" spans="1:4" x14ac:dyDescent="0.25">
      <c r="A502" s="46"/>
      <c r="B502" s="46"/>
      <c r="C502" s="46"/>
      <c r="D502" s="46"/>
    </row>
    <row r="503" spans="1:4" x14ac:dyDescent="0.25">
      <c r="A503" s="46"/>
      <c r="B503" s="46"/>
      <c r="C503" s="46"/>
      <c r="D503" s="46"/>
    </row>
    <row r="504" spans="1:4" x14ac:dyDescent="0.25">
      <c r="A504" s="46"/>
      <c r="B504" s="46"/>
      <c r="C504" s="46"/>
      <c r="D504" s="46"/>
    </row>
    <row r="505" spans="1:4" x14ac:dyDescent="0.25">
      <c r="A505" s="46"/>
      <c r="B505" s="46"/>
      <c r="C505" s="46"/>
      <c r="D505" s="46"/>
    </row>
    <row r="506" spans="1:4" x14ac:dyDescent="0.25">
      <c r="A506" s="46"/>
      <c r="B506" s="46"/>
      <c r="C506" s="46"/>
      <c r="D506" s="46"/>
    </row>
    <row r="507" spans="1:4" x14ac:dyDescent="0.25">
      <c r="A507" s="46"/>
      <c r="B507" s="46"/>
      <c r="C507" s="46"/>
      <c r="D507" s="46"/>
    </row>
    <row r="508" spans="1:4" x14ac:dyDescent="0.25">
      <c r="A508" s="46"/>
      <c r="B508" s="46"/>
      <c r="C508" s="46"/>
      <c r="D508" s="46"/>
    </row>
    <row r="509" spans="1:4" x14ac:dyDescent="0.25">
      <c r="A509" s="46"/>
      <c r="B509" s="46"/>
      <c r="C509" s="46"/>
      <c r="D509" s="46"/>
    </row>
    <row r="510" spans="1:4" x14ac:dyDescent="0.25">
      <c r="A510" s="46"/>
      <c r="B510" s="46"/>
      <c r="C510" s="46"/>
      <c r="D510" s="46"/>
    </row>
    <row r="511" spans="1:4" x14ac:dyDescent="0.25">
      <c r="A511" s="46"/>
      <c r="B511" s="46"/>
      <c r="C511" s="46"/>
      <c r="D511" s="46"/>
    </row>
    <row r="512" spans="1:4" x14ac:dyDescent="0.25">
      <c r="A512" s="46"/>
      <c r="B512" s="46"/>
      <c r="C512" s="46"/>
      <c r="D512" s="46"/>
    </row>
    <row r="513" spans="1:4" x14ac:dyDescent="0.25">
      <c r="A513" s="46"/>
      <c r="B513" s="46"/>
      <c r="C513" s="46"/>
      <c r="D513" s="46"/>
    </row>
    <row r="514" spans="1:4" x14ac:dyDescent="0.25">
      <c r="A514" s="46"/>
      <c r="B514" s="46"/>
      <c r="C514" s="46"/>
      <c r="D514" s="46"/>
    </row>
    <row r="515" spans="1:4" x14ac:dyDescent="0.25">
      <c r="A515" s="46"/>
      <c r="B515" s="46"/>
      <c r="C515" s="46"/>
      <c r="D515" s="46"/>
    </row>
    <row r="516" spans="1:4" x14ac:dyDescent="0.25">
      <c r="A516" s="46"/>
      <c r="B516" s="46"/>
      <c r="C516" s="46"/>
      <c r="D516" s="46"/>
    </row>
    <row r="517" spans="1:4" x14ac:dyDescent="0.25">
      <c r="A517" s="46"/>
      <c r="B517" s="46"/>
      <c r="C517" s="46"/>
      <c r="D517" s="46"/>
    </row>
    <row r="518" spans="1:4" x14ac:dyDescent="0.25">
      <c r="A518" s="46"/>
      <c r="B518" s="46"/>
      <c r="C518" s="46"/>
      <c r="D518" s="46"/>
    </row>
    <row r="519" spans="1:4" x14ac:dyDescent="0.25">
      <c r="A519" s="46"/>
      <c r="B519" s="46"/>
      <c r="C519" s="46"/>
      <c r="D519" s="46"/>
    </row>
    <row r="520" spans="1:4" x14ac:dyDescent="0.25">
      <c r="A520" s="46"/>
      <c r="B520" s="46"/>
      <c r="C520" s="46"/>
      <c r="D520" s="46"/>
    </row>
    <row r="521" spans="1:4" x14ac:dyDescent="0.25">
      <c r="A521" s="46"/>
      <c r="B521" s="46"/>
      <c r="C521" s="46"/>
      <c r="D521" s="46"/>
    </row>
    <row r="522" spans="1:4" x14ac:dyDescent="0.25">
      <c r="A522" s="46"/>
      <c r="B522" s="46"/>
      <c r="C522" s="46"/>
      <c r="D522" s="46"/>
    </row>
    <row r="523" spans="1:4" x14ac:dyDescent="0.25">
      <c r="A523" s="46"/>
      <c r="B523" s="46"/>
      <c r="C523" s="46"/>
      <c r="D523" s="46"/>
    </row>
    <row r="524" spans="1:4" x14ac:dyDescent="0.25">
      <c r="A524" s="46"/>
      <c r="B524" s="46"/>
      <c r="C524" s="46"/>
      <c r="D524" s="46"/>
    </row>
    <row r="525" spans="1:4" x14ac:dyDescent="0.25">
      <c r="A525" s="46"/>
      <c r="B525" s="46"/>
      <c r="C525" s="46"/>
      <c r="D525" s="46"/>
    </row>
    <row r="526" spans="1:4" x14ac:dyDescent="0.25">
      <c r="A526" s="46"/>
      <c r="B526" s="46"/>
      <c r="C526" s="46"/>
      <c r="D526" s="46"/>
    </row>
    <row r="527" spans="1:4" x14ac:dyDescent="0.25">
      <c r="A527" s="46"/>
      <c r="B527" s="46"/>
      <c r="C527" s="46"/>
      <c r="D527" s="46"/>
    </row>
    <row r="528" spans="1:4" x14ac:dyDescent="0.25">
      <c r="A528" s="46"/>
      <c r="B528" s="46"/>
      <c r="C528" s="46"/>
      <c r="D528" s="46"/>
    </row>
    <row r="529" spans="1:4" x14ac:dyDescent="0.25">
      <c r="A529" s="46"/>
      <c r="B529" s="46"/>
      <c r="C529" s="46"/>
      <c r="D529" s="46"/>
    </row>
    <row r="530" spans="1:4" x14ac:dyDescent="0.25">
      <c r="A530" s="46"/>
      <c r="B530" s="46"/>
      <c r="C530" s="46"/>
      <c r="D530" s="46"/>
    </row>
    <row r="531" spans="1:4" x14ac:dyDescent="0.25">
      <c r="A531" s="46"/>
      <c r="B531" s="46"/>
      <c r="C531" s="46"/>
      <c r="D531" s="46"/>
    </row>
    <row r="532" spans="1:4" x14ac:dyDescent="0.25">
      <c r="A532" s="46"/>
      <c r="B532" s="46"/>
      <c r="C532" s="46"/>
      <c r="D532" s="46"/>
    </row>
    <row r="533" spans="1:4" x14ac:dyDescent="0.25">
      <c r="A533" s="46"/>
      <c r="B533" s="46"/>
      <c r="C533" s="46"/>
      <c r="D533" s="46"/>
    </row>
    <row r="534" spans="1:4" x14ac:dyDescent="0.25">
      <c r="A534" s="46"/>
      <c r="B534" s="46"/>
      <c r="C534" s="46"/>
      <c r="D534" s="46"/>
    </row>
    <row r="535" spans="1:4" x14ac:dyDescent="0.25">
      <c r="A535" s="46"/>
      <c r="B535" s="46"/>
      <c r="C535" s="46"/>
      <c r="D535" s="46"/>
    </row>
    <row r="536" spans="1:4" x14ac:dyDescent="0.25">
      <c r="A536" s="46"/>
      <c r="B536" s="46"/>
      <c r="C536" s="46"/>
      <c r="D536" s="46"/>
    </row>
    <row r="537" spans="1:4" x14ac:dyDescent="0.25">
      <c r="A537" s="46"/>
      <c r="B537" s="46"/>
      <c r="C537" s="46"/>
      <c r="D537" s="46"/>
    </row>
    <row r="538" spans="1:4" x14ac:dyDescent="0.25">
      <c r="A538" s="46"/>
      <c r="B538" s="46"/>
      <c r="C538" s="46"/>
      <c r="D538" s="46"/>
    </row>
    <row r="539" spans="1:4" x14ac:dyDescent="0.25">
      <c r="A539" s="46"/>
      <c r="B539" s="46"/>
      <c r="C539" s="46"/>
      <c r="D539" s="46"/>
    </row>
    <row r="540" spans="1:4" x14ac:dyDescent="0.25">
      <c r="A540" s="46"/>
      <c r="B540" s="46"/>
      <c r="C540" s="46"/>
      <c r="D540" s="46"/>
    </row>
    <row r="541" spans="1:4" x14ac:dyDescent="0.25">
      <c r="A541" s="46"/>
      <c r="B541" s="46"/>
      <c r="C541" s="46"/>
      <c r="D541" s="46"/>
    </row>
    <row r="542" spans="1:4" x14ac:dyDescent="0.25">
      <c r="A542" s="46"/>
      <c r="B542" s="46"/>
      <c r="C542" s="46"/>
      <c r="D542" s="46"/>
    </row>
    <row r="543" spans="1:4" x14ac:dyDescent="0.25">
      <c r="A543" s="46"/>
      <c r="B543" s="46"/>
      <c r="C543" s="46"/>
      <c r="D543" s="46"/>
    </row>
    <row r="544" spans="1:4" x14ac:dyDescent="0.25">
      <c r="A544" s="46"/>
      <c r="B544" s="46"/>
      <c r="C544" s="46"/>
      <c r="D544" s="46"/>
    </row>
    <row r="545" spans="1:4" x14ac:dyDescent="0.25">
      <c r="A545" s="46"/>
      <c r="B545" s="46"/>
      <c r="C545" s="46"/>
      <c r="D545" s="46"/>
    </row>
    <row r="546" spans="1:4" x14ac:dyDescent="0.25">
      <c r="A546" s="46"/>
      <c r="B546" s="46"/>
      <c r="C546" s="46"/>
      <c r="D546" s="46"/>
    </row>
    <row r="547" spans="1:4" x14ac:dyDescent="0.25">
      <c r="A547" s="46"/>
      <c r="B547" s="46"/>
      <c r="C547" s="46"/>
      <c r="D547" s="46"/>
    </row>
    <row r="548" spans="1:4" x14ac:dyDescent="0.25">
      <c r="A548" s="46"/>
      <c r="B548" s="46"/>
      <c r="C548" s="46"/>
      <c r="D548" s="46"/>
    </row>
    <row r="549" spans="1:4" x14ac:dyDescent="0.25">
      <c r="A549" s="46"/>
      <c r="B549" s="46"/>
      <c r="C549" s="46"/>
      <c r="D549" s="46"/>
    </row>
    <row r="550" spans="1:4" x14ac:dyDescent="0.25">
      <c r="A550" s="46"/>
      <c r="B550" s="46"/>
      <c r="C550" s="46"/>
      <c r="D550" s="46"/>
    </row>
    <row r="551" spans="1:4" x14ac:dyDescent="0.25">
      <c r="A551" s="46"/>
      <c r="B551" s="46"/>
      <c r="C551" s="46"/>
      <c r="D551" s="46"/>
    </row>
    <row r="552" spans="1:4" x14ac:dyDescent="0.25">
      <c r="A552" s="46"/>
      <c r="B552" s="46"/>
      <c r="C552" s="46"/>
      <c r="D552" s="46"/>
    </row>
    <row r="553" spans="1:4" x14ac:dyDescent="0.25">
      <c r="A553" s="46"/>
      <c r="B553" s="46"/>
      <c r="C553" s="46"/>
      <c r="D553" s="46"/>
    </row>
    <row r="554" spans="1:4" x14ac:dyDescent="0.25">
      <c r="A554" s="46"/>
      <c r="B554" s="46"/>
      <c r="C554" s="46"/>
      <c r="D554" s="46"/>
    </row>
    <row r="555" spans="1:4" x14ac:dyDescent="0.25">
      <c r="A555" s="46"/>
      <c r="B555" s="46"/>
      <c r="C555" s="46"/>
      <c r="D555" s="46"/>
    </row>
    <row r="556" spans="1:4" x14ac:dyDescent="0.25">
      <c r="A556" s="46"/>
      <c r="B556" s="46"/>
      <c r="C556" s="46"/>
      <c r="D556" s="46"/>
    </row>
    <row r="557" spans="1:4" x14ac:dyDescent="0.25">
      <c r="A557" s="46"/>
      <c r="B557" s="46"/>
      <c r="C557" s="46"/>
      <c r="D557" s="46"/>
    </row>
    <row r="558" spans="1:4" x14ac:dyDescent="0.25">
      <c r="A558" s="46"/>
      <c r="B558" s="46"/>
      <c r="C558" s="46"/>
      <c r="D558" s="46"/>
    </row>
    <row r="559" spans="1:4" x14ac:dyDescent="0.25">
      <c r="A559" s="46"/>
      <c r="B559" s="46"/>
      <c r="C559" s="46"/>
      <c r="D559" s="46"/>
    </row>
    <row r="560" spans="1:4" x14ac:dyDescent="0.25">
      <c r="A560" s="46"/>
      <c r="B560" s="46"/>
      <c r="C560" s="46"/>
      <c r="D560" s="46"/>
    </row>
    <row r="561" spans="1:4" x14ac:dyDescent="0.25">
      <c r="A561" s="46"/>
      <c r="B561" s="46"/>
      <c r="C561" s="46"/>
      <c r="D561" s="46"/>
    </row>
    <row r="562" spans="1:4" x14ac:dyDescent="0.25">
      <c r="A562" s="46"/>
      <c r="B562" s="46"/>
      <c r="C562" s="46"/>
      <c r="D562" s="46"/>
    </row>
    <row r="563" spans="1:4" x14ac:dyDescent="0.25">
      <c r="A563" s="46"/>
      <c r="B563" s="46"/>
      <c r="C563" s="46"/>
      <c r="D563" s="46"/>
    </row>
    <row r="564" spans="1:4" x14ac:dyDescent="0.25">
      <c r="A564" s="46"/>
      <c r="B564" s="46"/>
      <c r="C564" s="46"/>
      <c r="D564" s="46"/>
    </row>
    <row r="565" spans="1:4" x14ac:dyDescent="0.25">
      <c r="A565" s="46"/>
      <c r="B565" s="46"/>
      <c r="C565" s="46"/>
      <c r="D565" s="46"/>
    </row>
    <row r="566" spans="1:4" x14ac:dyDescent="0.25">
      <c r="A566" s="46"/>
      <c r="B566" s="46"/>
      <c r="C566" s="46"/>
      <c r="D566" s="46"/>
    </row>
    <row r="567" spans="1:4" x14ac:dyDescent="0.25">
      <c r="A567" s="46"/>
      <c r="B567" s="46"/>
      <c r="C567" s="46"/>
      <c r="D567" s="46"/>
    </row>
    <row r="568" spans="1:4" x14ac:dyDescent="0.25">
      <c r="A568" s="46"/>
      <c r="B568" s="46"/>
      <c r="C568" s="46"/>
      <c r="D568" s="46"/>
    </row>
    <row r="569" spans="1:4" x14ac:dyDescent="0.25">
      <c r="A569" s="46"/>
      <c r="B569" s="46"/>
      <c r="C569" s="46"/>
      <c r="D569" s="46"/>
    </row>
    <row r="570" spans="1:4" x14ac:dyDescent="0.25">
      <c r="A570" s="46"/>
      <c r="B570" s="46"/>
      <c r="C570" s="46"/>
      <c r="D570" s="46"/>
    </row>
    <row r="571" spans="1:4" x14ac:dyDescent="0.25">
      <c r="A571" s="46"/>
      <c r="B571" s="46"/>
      <c r="C571" s="46"/>
      <c r="D571" s="46"/>
    </row>
    <row r="572" spans="1:4" x14ac:dyDescent="0.25">
      <c r="A572" s="46"/>
      <c r="B572" s="46"/>
      <c r="C572" s="46"/>
      <c r="D572" s="46"/>
    </row>
    <row r="573" spans="1:4" x14ac:dyDescent="0.25">
      <c r="A573" s="46"/>
      <c r="B573" s="46"/>
      <c r="C573" s="46"/>
      <c r="D573" s="46"/>
    </row>
    <row r="574" spans="1:4" x14ac:dyDescent="0.25">
      <c r="A574" s="46"/>
      <c r="B574" s="46"/>
      <c r="C574" s="46"/>
      <c r="D574" s="46"/>
    </row>
    <row r="575" spans="1:4" x14ac:dyDescent="0.25">
      <c r="A575" s="46"/>
      <c r="B575" s="46"/>
      <c r="C575" s="46"/>
      <c r="D575" s="46"/>
    </row>
    <row r="576" spans="1:4" x14ac:dyDescent="0.25">
      <c r="A576" s="46"/>
      <c r="B576" s="46"/>
      <c r="C576" s="46"/>
      <c r="D576" s="46"/>
    </row>
    <row r="577" spans="1:4" x14ac:dyDescent="0.25">
      <c r="A577" s="46"/>
      <c r="B577" s="46"/>
      <c r="C577" s="46"/>
      <c r="D577" s="46"/>
    </row>
    <row r="578" spans="1:4" x14ac:dyDescent="0.25">
      <c r="A578" s="46"/>
      <c r="B578" s="46"/>
      <c r="C578" s="46"/>
      <c r="D578" s="46"/>
    </row>
    <row r="579" spans="1:4" x14ac:dyDescent="0.25">
      <c r="A579" s="46"/>
      <c r="B579" s="46"/>
      <c r="C579" s="46"/>
      <c r="D579" s="46"/>
    </row>
    <row r="580" spans="1:4" x14ac:dyDescent="0.25">
      <c r="A580" s="46"/>
      <c r="B580" s="46"/>
      <c r="C580" s="46"/>
      <c r="D580" s="46"/>
    </row>
    <row r="581" spans="1:4" x14ac:dyDescent="0.25">
      <c r="A581" s="46"/>
      <c r="B581" s="46"/>
      <c r="C581" s="46"/>
      <c r="D581" s="46"/>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3:V48"/>
  <sheetViews>
    <sheetView workbookViewId="0">
      <selection activeCell="K47" sqref="K47"/>
    </sheetView>
  </sheetViews>
  <sheetFormatPr defaultRowHeight="15" x14ac:dyDescent="0.25"/>
  <cols>
    <col min="6" max="6" width="43.5703125" style="9" customWidth="1"/>
    <col min="11" max="14" width="15.85546875" style="33" customWidth="1"/>
    <col min="16" max="22" width="9.140625" style="39"/>
  </cols>
  <sheetData>
    <row r="3" spans="1:20" x14ac:dyDescent="0.25">
      <c r="B3" s="34" t="str">
        <f>FIRE0501!A3</f>
        <v>Total fire-related fatalities</v>
      </c>
      <c r="L3" s="33" t="s">
        <v>103</v>
      </c>
    </row>
    <row r="4" spans="1:20" x14ac:dyDescent="0.25">
      <c r="A4" t="s">
        <v>0</v>
      </c>
      <c r="B4" t="s">
        <v>1</v>
      </c>
      <c r="C4" t="s">
        <v>2</v>
      </c>
      <c r="D4" t="s">
        <v>3</v>
      </c>
      <c r="E4" t="s">
        <v>4</v>
      </c>
      <c r="F4" s="9" t="s">
        <v>1</v>
      </c>
      <c r="G4" t="s">
        <v>2</v>
      </c>
      <c r="H4" t="s">
        <v>3</v>
      </c>
      <c r="I4" t="s">
        <v>4</v>
      </c>
      <c r="K4" s="35" t="s">
        <v>1</v>
      </c>
      <c r="L4" s="35" t="s">
        <v>2</v>
      </c>
      <c r="M4" s="35" t="s">
        <v>3</v>
      </c>
      <c r="N4" s="36" t="s">
        <v>4</v>
      </c>
    </row>
    <row r="5" spans="1:20" x14ac:dyDescent="0.25">
      <c r="A5" t="s">
        <v>5</v>
      </c>
      <c r="B5" s="9" cm="1">
        <f t="array" ref="B5">IF($B$3="Total non-fatal casualties",IF(SUMPRODUCT(('Data - victims'!$A$2:$A$40922=B$4)*('Data - victims'!$B$2:$B$40922=$A5)*('Data - victims'!$C$2:$C$40922="Total non-fatal casualties")*('Data - victims'!$D$2:$D$40922))+SUMPRODUCT(('Data - victims'!$A$2:$A$40922=B$4)*('Data - victims'!$B$2:$B$40922=$A5)*('Data - victims'!$C$2:$C$40922="Hospital severe")*('Data - victims'!$D$2:$D$40922))+SUMPRODUCT(('Data - victims'!$A$2:$A$40922=B$4)*('Data - victims'!$B$2:$B$40922=$A5)*('Data - victims'!$C$2:$C$40922="Hospital slight")*('Data - victims'!$D$2:$D$40922))+SUMPRODUCT(('Data - victims'!$A$2:$A$40922=B$4)*('Data - victims'!$B$2:$B$40922=$A5)*('Data - victims'!$C$2:$C$40922="First aid")*('Data - victims'!$D$2:$D$40922))+SUMPRODUCT(('Data - victims'!$A$2:$A$40922=B$4)*('Data - victims'!$B$2:$B$40922=$A5)*('Data - victims'!$C$2:$C$40922="Precautionary checks")*('Data - victims'!$D$2:$D$40922))=0,"..",SUMPRODUCT(('Data - victims'!$A$2:$A$40922=B$4)*('Data - victims'!$B$2:$B$40922=$A5)*('Data - victims'!$C$2:$C$40922="Total non-fatal casualties")*('Data - victims'!$D$2:$D$40922))+SUMPRODUCT(('Data - victims'!$A$2:$A$40922=B$4)*('Data - victims'!$B$2:$B$40922=$A5)*('Data - victims'!$C$2:$C$40922="Hospital severe")*('Data - victims'!$D$2:$D$40922))+SUMPRODUCT(('Data - victims'!$A$2:$A$40922=B$4)*('Data - victims'!$B$2:$B$40922=$A5)*('Data - victims'!$C$2:$C$40922="Hospital slight")*('Data - victims'!$D$2:$D$40922))+SUMPRODUCT(('Data - victims'!$A$2:$A$40922=B$4)*('Data - victims'!$B$2:$B$40922=$A5)*('Data - victims'!$C$2:$C$40922="First aid")*('Data - victims'!$D$2:$D$40922))+SUMPRODUCT(('Data - victims'!$A$2:$A$40922=B$4)*('Data - victims'!$B$2:$B$40922=$A5)*('Data - victims'!$C$2:$C$40922="Precautionary checks")*('Data - victims'!$D$2:$D$40922))),IF($B$3="Total casualties requiring hospital treatment",IF(SUMPRODUCT(('Data - victims'!$A$2:$A$40922=B$4)*('Data - victims'!$B$2:$B$40922=$A5)*('Data - victims'!$C$2:$C$40922="Total casualties requiring hospital treatment")*('Data - victims'!$D$2:$D$40922))+SUMPRODUCT(('Data - victims'!$A$2:$A$40922=B$4)*('Data - victims'!$B$2:$B$40922=$A5)*('Data - victims'!$C$2:$C$40922="Hospital severe")*('Data - victims'!$D$2:$D$40922))+SUMPRODUCT(('Data - victims'!$A$2:$A$40922=B$4)*('Data - victims'!$B$2:$B$40922=$A5)*('Data - victims'!$C$2:$C$40922="Hospital slight")*('Data - victims'!$D$2:$D$40922))=0,"..",SUMPRODUCT(('Data - victims'!$A$2:$A$40922=B$4)*('Data - victims'!$B$2:$B$40922=$A5)*('Data - victims'!$C$2:$C$40922="Total casualties requiring hospital treatment")*('Data - victims'!$D$2:$D$40922))+SUMPRODUCT(('Data - victims'!$A$2:$A$40922=B$4)*('Data - victims'!$B$2:$B$40922=$A5)*('Data - victims'!$C$2:$C$40922="Hospital severe")*('Data - victims'!$D$2:$D$40922))+SUMPRODUCT(('Data - victims'!$A$2:$A$40922=B$4)*('Data - victims'!$B$2:$B$40922=$A5)*('Data - victims'!$C$2:$C$40922="Hospital slight")*('Data - victims'!$D$2:$D$40922))),IF(SUMPRODUCT(('Data - victims'!$A$2:$A$40922=B$4)*('Data - victims'!$B$2:$B$40922=$A5)*('Data - victims'!$C$2:$C$40922=$B$3)*('Data - victims'!$D$2:$D$40922))=0,"..",SUMPRODUCT(('Data - victims'!$A$2:$A$40922=B$4)*('Data - victims'!$B$2:$B$40922=$A5)*('Data - victims'!$C$2:$C$40922=$B$3)*('Data - victims'!$D$2:$D$40922)))))</f>
        <v>755</v>
      </c>
      <c r="C5" s="9" t="str" cm="1">
        <f t="array" ref="C5">IF($B$3="Total non-fatal casualties",IF(SUMPRODUCT(('Data - victims'!$A$2:$A$40922=C$4)*('Data - victims'!$B$2:$B$40922=$A5)*('Data - victims'!$C$2:$C$40922="Total non-fatal casualties")*('Data - victims'!$D$2:$D$40922))+SUMPRODUCT(('Data - victims'!$A$2:$A$40922=C$4)*('Data - victims'!$B$2:$B$40922=$A5)*('Data - victims'!$C$2:$C$40922="Hospital severe")*('Data - victims'!$D$2:$D$40922))+SUMPRODUCT(('Data - victims'!$A$2:$A$40922=C$4)*('Data - victims'!$B$2:$B$40922=$A5)*('Data - victims'!$C$2:$C$40922="Hospital slight")*('Data - victims'!$D$2:$D$40922))+SUMPRODUCT(('Data - victims'!$A$2:$A$40922=C$4)*('Data - victims'!$B$2:$B$40922=$A5)*('Data - victims'!$C$2:$C$40922="First aid")*('Data - victims'!$D$2:$D$40922))+SUMPRODUCT(('Data - victims'!$A$2:$A$40922=C$4)*('Data - victims'!$B$2:$B$40922=$A5)*('Data - victims'!$C$2:$C$40922="Precautionary checks")*('Data - victims'!$D$2:$D$40922))=0,"..",SUMPRODUCT(('Data - victims'!$A$2:$A$40922=C$4)*('Data - victims'!$B$2:$B$40922=$A5)*('Data - victims'!$C$2:$C$40922="Total non-fatal casualties")*('Data - victims'!$D$2:$D$40922))+SUMPRODUCT(('Data - victims'!$A$2:$A$40922=C$4)*('Data - victims'!$B$2:$B$40922=$A5)*('Data - victims'!$C$2:$C$40922="Hospital severe")*('Data - victims'!$D$2:$D$40922))+SUMPRODUCT(('Data - victims'!$A$2:$A$40922=C$4)*('Data - victims'!$B$2:$B$40922=$A5)*('Data - victims'!$C$2:$C$40922="Hospital slight")*('Data - victims'!$D$2:$D$40922))+SUMPRODUCT(('Data - victims'!$A$2:$A$40922=C$4)*('Data - victims'!$B$2:$B$40922=$A5)*('Data - victims'!$C$2:$C$40922="First aid")*('Data - victims'!$D$2:$D$40922))+SUMPRODUCT(('Data - victims'!$A$2:$A$40922=C$4)*('Data - victims'!$B$2:$B$40922=$A5)*('Data - victims'!$C$2:$C$40922="Precautionary checks")*('Data - victims'!$D$2:$D$40922))),IF($B$3="Total casualties requiring hospital treatment",IF(SUMPRODUCT(('Data - victims'!$A$2:$A$40922=C$4)*('Data - victims'!$B$2:$B$40922=$A5)*('Data - victims'!$C$2:$C$40922="Total casualties requiring hospital treatment")*('Data - victims'!$D$2:$D$40922))+SUMPRODUCT(('Data - victims'!$A$2:$A$40922=C$4)*('Data - victims'!$B$2:$B$40922=$A5)*('Data - victims'!$C$2:$C$40922="Hospital severe")*('Data - victims'!$D$2:$D$40922))+SUMPRODUCT(('Data - victims'!$A$2:$A$40922=C$4)*('Data - victims'!$B$2:$B$40922=$A5)*('Data - victims'!$C$2:$C$40922="Hospital slight")*('Data - victims'!$D$2:$D$40922))=0,"..",SUMPRODUCT(('Data - victims'!$A$2:$A$40922=C$4)*('Data - victims'!$B$2:$B$40922=$A5)*('Data - victims'!$C$2:$C$40922="Total casualties requiring hospital treatment")*('Data - victims'!$D$2:$D$40922))+SUMPRODUCT(('Data - victims'!$A$2:$A$40922=C$4)*('Data - victims'!$B$2:$B$40922=$A5)*('Data - victims'!$C$2:$C$40922="Hospital severe")*('Data - victims'!$D$2:$D$40922))+SUMPRODUCT(('Data - victims'!$A$2:$A$40922=C$4)*('Data - victims'!$B$2:$B$40922=$A5)*('Data - victims'!$C$2:$C$40922="Hospital slight")*('Data - victims'!$D$2:$D$40922))),IF(SUMPRODUCT(('Data - victims'!$A$2:$A$40922=C$4)*('Data - victims'!$B$2:$B$40922=$A5)*('Data - victims'!$C$2:$C$40922=$B$3)*('Data - victims'!$D$2:$D$40922))=0,"..",SUMPRODUCT(('Data - victims'!$A$2:$A$40922=C$4)*('Data - victims'!$B$2:$B$40922=$A5)*('Data - victims'!$C$2:$C$40922=$B$3)*('Data - victims'!$D$2:$D$40922)))))</f>
        <v>..</v>
      </c>
      <c r="D5" s="9" t="str" cm="1">
        <f t="array" ref="D5">IF($B$3="Total non-fatal casualties",IF(SUMPRODUCT(('Data - victims'!$A$2:$A$40922=D$4)*('Data - victims'!$B$2:$B$40922=$A5)*('Data - victims'!$C$2:$C$40922="Total non-fatal casualties")*('Data - victims'!$D$2:$D$40922))+SUMPRODUCT(('Data - victims'!$A$2:$A$40922=D$4)*('Data - victims'!$B$2:$B$40922=$A5)*('Data - victims'!$C$2:$C$40922="Hospital severe")*('Data - victims'!$D$2:$D$40922))+SUMPRODUCT(('Data - victims'!$A$2:$A$40922=D$4)*('Data - victims'!$B$2:$B$40922=$A5)*('Data - victims'!$C$2:$C$40922="Hospital slight")*('Data - victims'!$D$2:$D$40922))+SUMPRODUCT(('Data - victims'!$A$2:$A$40922=D$4)*('Data - victims'!$B$2:$B$40922=$A5)*('Data - victims'!$C$2:$C$40922="First aid")*('Data - victims'!$D$2:$D$40922))+SUMPRODUCT(('Data - victims'!$A$2:$A$40922=D$4)*('Data - victims'!$B$2:$B$40922=$A5)*('Data - victims'!$C$2:$C$40922="Precautionary checks")*('Data - victims'!$D$2:$D$40922))=0,"..",SUMPRODUCT(('Data - victims'!$A$2:$A$40922=D$4)*('Data - victims'!$B$2:$B$40922=$A5)*('Data - victims'!$C$2:$C$40922="Total non-fatal casualties")*('Data - victims'!$D$2:$D$40922))+SUMPRODUCT(('Data - victims'!$A$2:$A$40922=D$4)*('Data - victims'!$B$2:$B$40922=$A5)*('Data - victims'!$C$2:$C$40922="Hospital severe")*('Data - victims'!$D$2:$D$40922))+SUMPRODUCT(('Data - victims'!$A$2:$A$40922=D$4)*('Data - victims'!$B$2:$B$40922=$A5)*('Data - victims'!$C$2:$C$40922="Hospital slight")*('Data - victims'!$D$2:$D$40922))+SUMPRODUCT(('Data - victims'!$A$2:$A$40922=D$4)*('Data - victims'!$B$2:$B$40922=$A5)*('Data - victims'!$C$2:$C$40922="First aid")*('Data - victims'!$D$2:$D$40922))+SUMPRODUCT(('Data - victims'!$A$2:$A$40922=D$4)*('Data - victims'!$B$2:$B$40922=$A5)*('Data - victims'!$C$2:$C$40922="Precautionary checks")*('Data - victims'!$D$2:$D$40922))),IF($B$3="Total casualties requiring hospital treatment",IF(SUMPRODUCT(('Data - victims'!$A$2:$A$40922=D$4)*('Data - victims'!$B$2:$B$40922=$A5)*('Data - victims'!$C$2:$C$40922="Total casualties requiring hospital treatment")*('Data - victims'!$D$2:$D$40922))+SUMPRODUCT(('Data - victims'!$A$2:$A$40922=D$4)*('Data - victims'!$B$2:$B$40922=$A5)*('Data - victims'!$C$2:$C$40922="Hospital severe")*('Data - victims'!$D$2:$D$40922))+SUMPRODUCT(('Data - victims'!$A$2:$A$40922=D$4)*('Data - victims'!$B$2:$B$40922=$A5)*('Data - victims'!$C$2:$C$40922="Hospital slight")*('Data - victims'!$D$2:$D$40922))=0,"..",SUMPRODUCT(('Data - victims'!$A$2:$A$40922=D$4)*('Data - victims'!$B$2:$B$40922=$A5)*('Data - victims'!$C$2:$C$40922="Total casualties requiring hospital treatment")*('Data - victims'!$D$2:$D$40922))+SUMPRODUCT(('Data - victims'!$A$2:$A$40922=D$4)*('Data - victims'!$B$2:$B$40922=$A5)*('Data - victims'!$C$2:$C$40922="Hospital severe")*('Data - victims'!$D$2:$D$40922))+SUMPRODUCT(('Data - victims'!$A$2:$A$40922=D$4)*('Data - victims'!$B$2:$B$40922=$A5)*('Data - victims'!$C$2:$C$40922="Hospital slight")*('Data - victims'!$D$2:$D$40922))),IF(SUMPRODUCT(('Data - victims'!$A$2:$A$40922=D$4)*('Data - victims'!$B$2:$B$40922=$A5)*('Data - victims'!$C$2:$C$40922=$B$3)*('Data - victims'!$D$2:$D$40922))=0,"..",SUMPRODUCT(('Data - victims'!$A$2:$A$40922=D$4)*('Data - victims'!$B$2:$B$40922=$A5)*('Data - victims'!$C$2:$C$40922=$B$3)*('Data - victims'!$D$2:$D$40922)))))</f>
        <v>..</v>
      </c>
      <c r="E5" s="9" cm="1">
        <f t="array" ref="E5">IF(SUMPRODUCT(('Data - victims'!$A$2:$A$40922=E$4)*('Data - victims'!$B$2:$B$40922=$A5)*('Data - victims'!$C$2:$C$40922=$B$3)*('Data - victims'!$D$2:$D$40922))=0,IF(OR(B5="..",C5="..",D5=".."),"..",IF(B5+C5+D5=0,"..",B5+C5+D5)),SUMPRODUCT(('Data - victims'!$A$2:$A$40922=E$4)*('Data - victims'!$B$2:$B$40922=$A5)*('Data - victims'!$C$2:$C$40922=$B$3)*('Data - victims'!$D$2:$D$40922)))</f>
        <v>937</v>
      </c>
      <c r="F5" s="37">
        <f>IF(OR(B5="..",K5=".."),"..",ROUND(1000000*(B5/K5),0))</f>
        <v>16</v>
      </c>
      <c r="G5" s="37" t="str">
        <f>IF(OR(C5="..",L5=".."),"..",ROUND(1000000*(C5/L5),0))</f>
        <v>..</v>
      </c>
      <c r="H5" s="37" t="str">
        <f>IF(OR(D5="..",M5=".."),"..",ROUND(1000000*(D5/M5),0))</f>
        <v>..</v>
      </c>
      <c r="I5" s="37">
        <f>IF(OR(E5="..",N5=".."),"..",ROUND(1000000*(E5/N5),0))</f>
        <v>17</v>
      </c>
      <c r="K5" s="38" cm="1">
        <f t="array" ref="K5">IF(SUMPRODUCT(('Data - population'!$B$2:$B$2996=$A5)*('Data - population'!$C$2:$C$2996=K$4)*('Data - population'!$D$2:$D$2996)),SUMPRODUCT(('Data - population'!$B$2:$B$2996=$A5)*('Data - population'!$C$2:$C$2996=K$4)*('Data - population'!$D$2:$D$2996)),"..")</f>
        <v>46820800</v>
      </c>
      <c r="L5" s="38" cm="1">
        <f t="array" ref="L5">IF(SUMPRODUCT(('Data - population'!$B$2:$B$2996=$A5)*('Data - population'!$C$2:$C$2996=L$4)*('Data - population'!$D$2:$D$2996)),SUMPRODUCT(('Data - population'!$B$2:$B$2996=$A5)*('Data - population'!$C$2:$C$2996=L$4)*('Data - population'!$D$2:$D$2996)),"..")</f>
        <v>5180200</v>
      </c>
      <c r="M5" s="38" cm="1">
        <f t="array" ref="M5">IF(SUMPRODUCT(('Data - population'!$B$2:$B$2996=$A5)*('Data - population'!$C$2:$C$2996=M$4)*('Data - population'!$D$2:$D$2996)),SUMPRODUCT(('Data - population'!$B$2:$B$2996=$A5)*('Data - population'!$C$2:$C$2996=M$4)*('Data - population'!$D$2:$D$2996)),"..")</f>
        <v>2813500</v>
      </c>
      <c r="N5" s="38" cm="1">
        <f t="array" ref="N5">IF(SUMPRODUCT(('Data - population'!$B$2:$B$2996=$A5)*('Data - population'!$C$2:$C$2996=N$4)*('Data - population'!$D$2:$D$2996)),SUMPRODUCT(('Data - population'!$B$2:$B$2996=$A5)*('Data - population'!$C$2:$C$2996=N$4)*('Data - population'!$D$2:$D$2996)),"..")</f>
        <v>54814500</v>
      </c>
      <c r="P5" s="42"/>
      <c r="T5" s="43"/>
    </row>
    <row r="6" spans="1:20" x14ac:dyDescent="0.25">
      <c r="A6" t="s">
        <v>6</v>
      </c>
      <c r="B6" s="9" cm="1">
        <f t="array" ref="B6">IF($B$3="Total non-fatal casualties",IF(SUMPRODUCT(('Data - victims'!$A$2:$A$40922=B$4)*('Data - victims'!$B$2:$B$40922=$A6)*('Data - victims'!$C$2:$C$40922="Total non-fatal casualties")*('Data - victims'!$D$2:$D$40922))+SUMPRODUCT(('Data - victims'!$A$2:$A$40922=B$4)*('Data - victims'!$B$2:$B$40922=$A6)*('Data - victims'!$C$2:$C$40922="Hospital severe")*('Data - victims'!$D$2:$D$40922))+SUMPRODUCT(('Data - victims'!$A$2:$A$40922=B$4)*('Data - victims'!$B$2:$B$40922=$A6)*('Data - victims'!$C$2:$C$40922="Hospital slight")*('Data - victims'!$D$2:$D$40922))+SUMPRODUCT(('Data - victims'!$A$2:$A$40922=B$4)*('Data - victims'!$B$2:$B$40922=$A6)*('Data - victims'!$C$2:$C$40922="First aid")*('Data - victims'!$D$2:$D$40922))+SUMPRODUCT(('Data - victims'!$A$2:$A$40922=B$4)*('Data - victims'!$B$2:$B$40922=$A6)*('Data - victims'!$C$2:$C$40922="Precautionary checks")*('Data - victims'!$D$2:$D$40922))=0,"..",SUMPRODUCT(('Data - victims'!$A$2:$A$40922=B$4)*('Data - victims'!$B$2:$B$40922=$A6)*('Data - victims'!$C$2:$C$40922="Total non-fatal casualties")*('Data - victims'!$D$2:$D$40922))+SUMPRODUCT(('Data - victims'!$A$2:$A$40922=B$4)*('Data - victims'!$B$2:$B$40922=$A6)*('Data - victims'!$C$2:$C$40922="Hospital severe")*('Data - victims'!$D$2:$D$40922))+SUMPRODUCT(('Data - victims'!$A$2:$A$40922=B$4)*('Data - victims'!$B$2:$B$40922=$A6)*('Data - victims'!$C$2:$C$40922="Hospital slight")*('Data - victims'!$D$2:$D$40922))+SUMPRODUCT(('Data - victims'!$A$2:$A$40922=B$4)*('Data - victims'!$B$2:$B$40922=$A6)*('Data - victims'!$C$2:$C$40922="First aid")*('Data - victims'!$D$2:$D$40922))+SUMPRODUCT(('Data - victims'!$A$2:$A$40922=B$4)*('Data - victims'!$B$2:$B$40922=$A6)*('Data - victims'!$C$2:$C$40922="Precautionary checks")*('Data - victims'!$D$2:$D$40922))),IF($B$3="Total casualties requiring hospital treatment",IF(SUMPRODUCT(('Data - victims'!$A$2:$A$40922=B$4)*('Data - victims'!$B$2:$B$40922=$A6)*('Data - victims'!$C$2:$C$40922="Total casualties requiring hospital treatment")*('Data - victims'!$D$2:$D$40922))+SUMPRODUCT(('Data - victims'!$A$2:$A$40922=B$4)*('Data - victims'!$B$2:$B$40922=$A6)*('Data - victims'!$C$2:$C$40922="Hospital severe")*('Data - victims'!$D$2:$D$40922))+SUMPRODUCT(('Data - victims'!$A$2:$A$40922=B$4)*('Data - victims'!$B$2:$B$40922=$A6)*('Data - victims'!$C$2:$C$40922="Hospital slight")*('Data - victims'!$D$2:$D$40922))=0,"..",SUMPRODUCT(('Data - victims'!$A$2:$A$40922=B$4)*('Data - victims'!$B$2:$B$40922=$A6)*('Data - victims'!$C$2:$C$40922="Total casualties requiring hospital treatment")*('Data - victims'!$D$2:$D$40922))+SUMPRODUCT(('Data - victims'!$A$2:$A$40922=B$4)*('Data - victims'!$B$2:$B$40922=$A6)*('Data - victims'!$C$2:$C$40922="Hospital severe")*('Data - victims'!$D$2:$D$40922))+SUMPRODUCT(('Data - victims'!$A$2:$A$40922=B$4)*('Data - victims'!$B$2:$B$40922=$A6)*('Data - victims'!$C$2:$C$40922="Hospital slight")*('Data - victims'!$D$2:$D$40922))),IF(SUMPRODUCT(('Data - victims'!$A$2:$A$40922=B$4)*('Data - victims'!$B$2:$B$40922=$A6)*('Data - victims'!$C$2:$C$40922=$B$3)*('Data - victims'!$D$2:$D$40922))=0,"..",SUMPRODUCT(('Data - victims'!$A$2:$A$40922=B$4)*('Data - victims'!$B$2:$B$40922=$A6)*('Data - victims'!$C$2:$C$40922=$B$3)*('Data - victims'!$D$2:$D$40922)))))</f>
        <v>707</v>
      </c>
      <c r="C6" s="9" t="str" cm="1">
        <f t="array" ref="C6">IF($B$3="Total non-fatal casualties",IF(SUMPRODUCT(('Data - victims'!$A$2:$A$40922=C$4)*('Data - victims'!$B$2:$B$40922=$A6)*('Data - victims'!$C$2:$C$40922="Total non-fatal casualties")*('Data - victims'!$D$2:$D$40922))+SUMPRODUCT(('Data - victims'!$A$2:$A$40922=C$4)*('Data - victims'!$B$2:$B$40922=$A6)*('Data - victims'!$C$2:$C$40922="Hospital severe")*('Data - victims'!$D$2:$D$40922))+SUMPRODUCT(('Data - victims'!$A$2:$A$40922=C$4)*('Data - victims'!$B$2:$B$40922=$A6)*('Data - victims'!$C$2:$C$40922="Hospital slight")*('Data - victims'!$D$2:$D$40922))+SUMPRODUCT(('Data - victims'!$A$2:$A$40922=C$4)*('Data - victims'!$B$2:$B$40922=$A6)*('Data - victims'!$C$2:$C$40922="First aid")*('Data - victims'!$D$2:$D$40922))+SUMPRODUCT(('Data - victims'!$A$2:$A$40922=C$4)*('Data - victims'!$B$2:$B$40922=$A6)*('Data - victims'!$C$2:$C$40922="Precautionary checks")*('Data - victims'!$D$2:$D$40922))=0,"..",SUMPRODUCT(('Data - victims'!$A$2:$A$40922=C$4)*('Data - victims'!$B$2:$B$40922=$A6)*('Data - victims'!$C$2:$C$40922="Total non-fatal casualties")*('Data - victims'!$D$2:$D$40922))+SUMPRODUCT(('Data - victims'!$A$2:$A$40922=C$4)*('Data - victims'!$B$2:$B$40922=$A6)*('Data - victims'!$C$2:$C$40922="Hospital severe")*('Data - victims'!$D$2:$D$40922))+SUMPRODUCT(('Data - victims'!$A$2:$A$40922=C$4)*('Data - victims'!$B$2:$B$40922=$A6)*('Data - victims'!$C$2:$C$40922="Hospital slight")*('Data - victims'!$D$2:$D$40922))+SUMPRODUCT(('Data - victims'!$A$2:$A$40922=C$4)*('Data - victims'!$B$2:$B$40922=$A6)*('Data - victims'!$C$2:$C$40922="First aid")*('Data - victims'!$D$2:$D$40922))+SUMPRODUCT(('Data - victims'!$A$2:$A$40922=C$4)*('Data - victims'!$B$2:$B$40922=$A6)*('Data - victims'!$C$2:$C$40922="Precautionary checks")*('Data - victims'!$D$2:$D$40922))),IF($B$3="Total casualties requiring hospital treatment",IF(SUMPRODUCT(('Data - victims'!$A$2:$A$40922=C$4)*('Data - victims'!$B$2:$B$40922=$A6)*('Data - victims'!$C$2:$C$40922="Total casualties requiring hospital treatment")*('Data - victims'!$D$2:$D$40922))+SUMPRODUCT(('Data - victims'!$A$2:$A$40922=C$4)*('Data - victims'!$B$2:$B$40922=$A6)*('Data - victims'!$C$2:$C$40922="Hospital severe")*('Data - victims'!$D$2:$D$40922))+SUMPRODUCT(('Data - victims'!$A$2:$A$40922=C$4)*('Data - victims'!$B$2:$B$40922=$A6)*('Data - victims'!$C$2:$C$40922="Hospital slight")*('Data - victims'!$D$2:$D$40922))=0,"..",SUMPRODUCT(('Data - victims'!$A$2:$A$40922=C$4)*('Data - victims'!$B$2:$B$40922=$A6)*('Data - victims'!$C$2:$C$40922="Total casualties requiring hospital treatment")*('Data - victims'!$D$2:$D$40922))+SUMPRODUCT(('Data - victims'!$A$2:$A$40922=C$4)*('Data - victims'!$B$2:$B$40922=$A6)*('Data - victims'!$C$2:$C$40922="Hospital severe")*('Data - victims'!$D$2:$D$40922))+SUMPRODUCT(('Data - victims'!$A$2:$A$40922=C$4)*('Data - victims'!$B$2:$B$40922=$A6)*('Data - victims'!$C$2:$C$40922="Hospital slight")*('Data - victims'!$D$2:$D$40922))),IF(SUMPRODUCT(('Data - victims'!$A$2:$A$40922=C$4)*('Data - victims'!$B$2:$B$40922=$A6)*('Data - victims'!$C$2:$C$40922=$B$3)*('Data - victims'!$D$2:$D$40922))=0,"..",SUMPRODUCT(('Data - victims'!$A$2:$A$40922=C$4)*('Data - victims'!$B$2:$B$40922=$A6)*('Data - victims'!$C$2:$C$40922=$B$3)*('Data - victims'!$D$2:$D$40922)))))</f>
        <v>..</v>
      </c>
      <c r="D6" s="9" t="str" cm="1">
        <f t="array" ref="D6">IF($B$3="Total non-fatal casualties",IF(SUMPRODUCT(('Data - victims'!$A$2:$A$40922=D$4)*('Data - victims'!$B$2:$B$40922=$A6)*('Data - victims'!$C$2:$C$40922="Total non-fatal casualties")*('Data - victims'!$D$2:$D$40922))+SUMPRODUCT(('Data - victims'!$A$2:$A$40922=D$4)*('Data - victims'!$B$2:$B$40922=$A6)*('Data - victims'!$C$2:$C$40922="Hospital severe")*('Data - victims'!$D$2:$D$40922))+SUMPRODUCT(('Data - victims'!$A$2:$A$40922=D$4)*('Data - victims'!$B$2:$B$40922=$A6)*('Data - victims'!$C$2:$C$40922="Hospital slight")*('Data - victims'!$D$2:$D$40922))+SUMPRODUCT(('Data - victims'!$A$2:$A$40922=D$4)*('Data - victims'!$B$2:$B$40922=$A6)*('Data - victims'!$C$2:$C$40922="First aid")*('Data - victims'!$D$2:$D$40922))+SUMPRODUCT(('Data - victims'!$A$2:$A$40922=D$4)*('Data - victims'!$B$2:$B$40922=$A6)*('Data - victims'!$C$2:$C$40922="Precautionary checks")*('Data - victims'!$D$2:$D$40922))=0,"..",SUMPRODUCT(('Data - victims'!$A$2:$A$40922=D$4)*('Data - victims'!$B$2:$B$40922=$A6)*('Data - victims'!$C$2:$C$40922="Total non-fatal casualties")*('Data - victims'!$D$2:$D$40922))+SUMPRODUCT(('Data - victims'!$A$2:$A$40922=D$4)*('Data - victims'!$B$2:$B$40922=$A6)*('Data - victims'!$C$2:$C$40922="Hospital severe")*('Data - victims'!$D$2:$D$40922))+SUMPRODUCT(('Data - victims'!$A$2:$A$40922=D$4)*('Data - victims'!$B$2:$B$40922=$A6)*('Data - victims'!$C$2:$C$40922="Hospital slight")*('Data - victims'!$D$2:$D$40922))+SUMPRODUCT(('Data - victims'!$A$2:$A$40922=D$4)*('Data - victims'!$B$2:$B$40922=$A6)*('Data - victims'!$C$2:$C$40922="First aid")*('Data - victims'!$D$2:$D$40922))+SUMPRODUCT(('Data - victims'!$A$2:$A$40922=D$4)*('Data - victims'!$B$2:$B$40922=$A6)*('Data - victims'!$C$2:$C$40922="Precautionary checks")*('Data - victims'!$D$2:$D$40922))),IF($B$3="Total casualties requiring hospital treatment",IF(SUMPRODUCT(('Data - victims'!$A$2:$A$40922=D$4)*('Data - victims'!$B$2:$B$40922=$A6)*('Data - victims'!$C$2:$C$40922="Total casualties requiring hospital treatment")*('Data - victims'!$D$2:$D$40922))+SUMPRODUCT(('Data - victims'!$A$2:$A$40922=D$4)*('Data - victims'!$B$2:$B$40922=$A6)*('Data - victims'!$C$2:$C$40922="Hospital severe")*('Data - victims'!$D$2:$D$40922))+SUMPRODUCT(('Data - victims'!$A$2:$A$40922=D$4)*('Data - victims'!$B$2:$B$40922=$A6)*('Data - victims'!$C$2:$C$40922="Hospital slight")*('Data - victims'!$D$2:$D$40922))=0,"..",SUMPRODUCT(('Data - victims'!$A$2:$A$40922=D$4)*('Data - victims'!$B$2:$B$40922=$A6)*('Data - victims'!$C$2:$C$40922="Total casualties requiring hospital treatment")*('Data - victims'!$D$2:$D$40922))+SUMPRODUCT(('Data - victims'!$A$2:$A$40922=D$4)*('Data - victims'!$B$2:$B$40922=$A6)*('Data - victims'!$C$2:$C$40922="Hospital severe")*('Data - victims'!$D$2:$D$40922))+SUMPRODUCT(('Data - victims'!$A$2:$A$40922=D$4)*('Data - victims'!$B$2:$B$40922=$A6)*('Data - victims'!$C$2:$C$40922="Hospital slight")*('Data - victims'!$D$2:$D$40922))),IF(SUMPRODUCT(('Data - victims'!$A$2:$A$40922=D$4)*('Data - victims'!$B$2:$B$40922=$A6)*('Data - victims'!$C$2:$C$40922=$B$3)*('Data - victims'!$D$2:$D$40922))=0,"..",SUMPRODUCT(('Data - victims'!$A$2:$A$40922=D$4)*('Data - victims'!$B$2:$B$40922=$A6)*('Data - victims'!$C$2:$C$40922=$B$3)*('Data - victims'!$D$2:$D$40922)))))</f>
        <v>..</v>
      </c>
      <c r="E6" s="9" cm="1">
        <f t="array" ref="E6">IF(SUMPRODUCT(('Data - victims'!$A$2:$A$40922=E$4)*('Data - victims'!$B$2:$B$40922=$A6)*('Data - victims'!$C$2:$C$40922=$B$3)*('Data - victims'!$D$2:$D$40922))=0,IF(OR(B6="..",C6="..",D6=".."),"..",IF(B6+C6+D6=0,"..",B6+C6+D6)),SUMPRODUCT(('Data - victims'!$A$2:$A$40922=E$4)*('Data - victims'!$B$2:$B$40922=$A6)*('Data - victims'!$C$2:$C$40922=$B$3)*('Data - victims'!$D$2:$D$40922)))</f>
        <v>892</v>
      </c>
      <c r="F6" s="37">
        <f t="shared" ref="F6:F48" si="0">IF(OR(B6="..",K6=".."),"..",ROUND(1000000*(B6/K6),0))</f>
        <v>15</v>
      </c>
      <c r="G6" s="37" t="str">
        <f t="shared" ref="G6:G48" si="1">IF(OR(C6="..",L6=".."),"..",ROUND(1000000*(C6/L6),0))</f>
        <v>..</v>
      </c>
      <c r="H6" s="37" t="str">
        <f t="shared" ref="H6:H48" si="2">IF(OR(D6="..",M6=".."),"..",ROUND(1000000*(D6/M6),0))</f>
        <v>..</v>
      </c>
      <c r="I6" s="37">
        <f t="shared" ref="I6:I48" si="3">IF(OR(E6="..",N6=".."),"..",ROUND(1000000*(E6/N6),0))</f>
        <v>16</v>
      </c>
      <c r="K6" s="38" cm="1">
        <f t="array" ref="K6">IF(SUMPRODUCT(('Data - population'!$B$2:$B$2996=$A6)*('Data - population'!$C$2:$C$2996=K$4)*('Data - population'!$D$2:$D$2996)),SUMPRODUCT(('Data - population'!$B$2:$B$2996=$A6)*('Data - population'!$C$2:$C$2996=K$4)*('Data - population'!$D$2:$D$2996)),"..")</f>
        <v>46777300</v>
      </c>
      <c r="L6" s="38" cm="1">
        <f t="array" ref="L6">IF(SUMPRODUCT(('Data - population'!$B$2:$B$2996=$A6)*('Data - population'!$C$2:$C$2996=L$4)*('Data - population'!$D$2:$D$2996)),SUMPRODUCT(('Data - population'!$B$2:$B$2996=$A6)*('Data - population'!$C$2:$C$2996=L$4)*('Data - population'!$D$2:$D$2996)),"..")</f>
        <v>5164500</v>
      </c>
      <c r="M6" s="38" cm="1">
        <f t="array" ref="M6">IF(SUMPRODUCT(('Data - population'!$B$2:$B$2996=$A6)*('Data - population'!$C$2:$C$2996=M$4)*('Data - population'!$D$2:$D$2996)),SUMPRODUCT(('Data - population'!$B$2:$B$2996=$A6)*('Data - population'!$C$2:$C$2996=M$4)*('Data - population'!$D$2:$D$2996)),"..")</f>
        <v>2804300</v>
      </c>
      <c r="N6" s="38" cm="1">
        <f t="array" ref="N6">IF(SUMPRODUCT(('Data - population'!$B$2:$B$2996=$A6)*('Data - population'!$C$2:$C$2996=N$4)*('Data - population'!$D$2:$D$2996)),SUMPRODUCT(('Data - population'!$B$2:$B$2996=$A6)*('Data - population'!$C$2:$C$2996=N$4)*('Data - population'!$D$2:$D$2996)),"..")</f>
        <v>54746200</v>
      </c>
      <c r="P6" s="42"/>
    </row>
    <row r="7" spans="1:20" x14ac:dyDescent="0.25">
      <c r="A7" t="s">
        <v>7</v>
      </c>
      <c r="B7" s="9" cm="1">
        <f t="array" ref="B7">IF($B$3="Total non-fatal casualties",IF(SUMPRODUCT(('Data - victims'!$A$2:$A$40922=B$4)*('Data - victims'!$B$2:$B$40922=$A7)*('Data - victims'!$C$2:$C$40922="Total non-fatal casualties")*('Data - victims'!$D$2:$D$40922))+SUMPRODUCT(('Data - victims'!$A$2:$A$40922=B$4)*('Data - victims'!$B$2:$B$40922=$A7)*('Data - victims'!$C$2:$C$40922="Hospital severe")*('Data - victims'!$D$2:$D$40922))+SUMPRODUCT(('Data - victims'!$A$2:$A$40922=B$4)*('Data - victims'!$B$2:$B$40922=$A7)*('Data - victims'!$C$2:$C$40922="Hospital slight")*('Data - victims'!$D$2:$D$40922))+SUMPRODUCT(('Data - victims'!$A$2:$A$40922=B$4)*('Data - victims'!$B$2:$B$40922=$A7)*('Data - victims'!$C$2:$C$40922="First aid")*('Data - victims'!$D$2:$D$40922))+SUMPRODUCT(('Data - victims'!$A$2:$A$40922=B$4)*('Data - victims'!$B$2:$B$40922=$A7)*('Data - victims'!$C$2:$C$40922="Precautionary checks")*('Data - victims'!$D$2:$D$40922))=0,"..",SUMPRODUCT(('Data - victims'!$A$2:$A$40922=B$4)*('Data - victims'!$B$2:$B$40922=$A7)*('Data - victims'!$C$2:$C$40922="Total non-fatal casualties")*('Data - victims'!$D$2:$D$40922))+SUMPRODUCT(('Data - victims'!$A$2:$A$40922=B$4)*('Data - victims'!$B$2:$B$40922=$A7)*('Data - victims'!$C$2:$C$40922="Hospital severe")*('Data - victims'!$D$2:$D$40922))+SUMPRODUCT(('Data - victims'!$A$2:$A$40922=B$4)*('Data - victims'!$B$2:$B$40922=$A7)*('Data - victims'!$C$2:$C$40922="Hospital slight")*('Data - victims'!$D$2:$D$40922))+SUMPRODUCT(('Data - victims'!$A$2:$A$40922=B$4)*('Data - victims'!$B$2:$B$40922=$A7)*('Data - victims'!$C$2:$C$40922="First aid")*('Data - victims'!$D$2:$D$40922))+SUMPRODUCT(('Data - victims'!$A$2:$A$40922=B$4)*('Data - victims'!$B$2:$B$40922=$A7)*('Data - victims'!$C$2:$C$40922="Precautionary checks")*('Data - victims'!$D$2:$D$40922))),IF($B$3="Total casualties requiring hospital treatment",IF(SUMPRODUCT(('Data - victims'!$A$2:$A$40922=B$4)*('Data - victims'!$B$2:$B$40922=$A7)*('Data - victims'!$C$2:$C$40922="Total casualties requiring hospital treatment")*('Data - victims'!$D$2:$D$40922))+SUMPRODUCT(('Data - victims'!$A$2:$A$40922=B$4)*('Data - victims'!$B$2:$B$40922=$A7)*('Data - victims'!$C$2:$C$40922="Hospital severe")*('Data - victims'!$D$2:$D$40922))+SUMPRODUCT(('Data - victims'!$A$2:$A$40922=B$4)*('Data - victims'!$B$2:$B$40922=$A7)*('Data - victims'!$C$2:$C$40922="Hospital slight")*('Data - victims'!$D$2:$D$40922))=0,"..",SUMPRODUCT(('Data - victims'!$A$2:$A$40922=B$4)*('Data - victims'!$B$2:$B$40922=$A7)*('Data - victims'!$C$2:$C$40922="Total casualties requiring hospital treatment")*('Data - victims'!$D$2:$D$40922))+SUMPRODUCT(('Data - victims'!$A$2:$A$40922=B$4)*('Data - victims'!$B$2:$B$40922=$A7)*('Data - victims'!$C$2:$C$40922="Hospital severe")*('Data - victims'!$D$2:$D$40922))+SUMPRODUCT(('Data - victims'!$A$2:$A$40922=B$4)*('Data - victims'!$B$2:$B$40922=$A7)*('Data - victims'!$C$2:$C$40922="Hospital slight")*('Data - victims'!$D$2:$D$40922))),IF(SUMPRODUCT(('Data - victims'!$A$2:$A$40922=B$4)*('Data - victims'!$B$2:$B$40922=$A7)*('Data - victims'!$C$2:$C$40922=$B$3)*('Data - victims'!$D$2:$D$40922))=0,"..",SUMPRODUCT(('Data - victims'!$A$2:$A$40922=B$4)*('Data - victims'!$B$2:$B$40922=$A7)*('Data - victims'!$C$2:$C$40922=$B$3)*('Data - victims'!$D$2:$D$40922)))))</f>
        <v>652</v>
      </c>
      <c r="C7" s="9" t="str" cm="1">
        <f t="array" ref="C7">IF($B$3="Total non-fatal casualties",IF(SUMPRODUCT(('Data - victims'!$A$2:$A$40922=C$4)*('Data - victims'!$B$2:$B$40922=$A7)*('Data - victims'!$C$2:$C$40922="Total non-fatal casualties")*('Data - victims'!$D$2:$D$40922))+SUMPRODUCT(('Data - victims'!$A$2:$A$40922=C$4)*('Data - victims'!$B$2:$B$40922=$A7)*('Data - victims'!$C$2:$C$40922="Hospital severe")*('Data - victims'!$D$2:$D$40922))+SUMPRODUCT(('Data - victims'!$A$2:$A$40922=C$4)*('Data - victims'!$B$2:$B$40922=$A7)*('Data - victims'!$C$2:$C$40922="Hospital slight")*('Data - victims'!$D$2:$D$40922))+SUMPRODUCT(('Data - victims'!$A$2:$A$40922=C$4)*('Data - victims'!$B$2:$B$40922=$A7)*('Data - victims'!$C$2:$C$40922="First aid")*('Data - victims'!$D$2:$D$40922))+SUMPRODUCT(('Data - victims'!$A$2:$A$40922=C$4)*('Data - victims'!$B$2:$B$40922=$A7)*('Data - victims'!$C$2:$C$40922="Precautionary checks")*('Data - victims'!$D$2:$D$40922))=0,"..",SUMPRODUCT(('Data - victims'!$A$2:$A$40922=C$4)*('Data - victims'!$B$2:$B$40922=$A7)*('Data - victims'!$C$2:$C$40922="Total non-fatal casualties")*('Data - victims'!$D$2:$D$40922))+SUMPRODUCT(('Data - victims'!$A$2:$A$40922=C$4)*('Data - victims'!$B$2:$B$40922=$A7)*('Data - victims'!$C$2:$C$40922="Hospital severe")*('Data - victims'!$D$2:$D$40922))+SUMPRODUCT(('Data - victims'!$A$2:$A$40922=C$4)*('Data - victims'!$B$2:$B$40922=$A7)*('Data - victims'!$C$2:$C$40922="Hospital slight")*('Data - victims'!$D$2:$D$40922))+SUMPRODUCT(('Data - victims'!$A$2:$A$40922=C$4)*('Data - victims'!$B$2:$B$40922=$A7)*('Data - victims'!$C$2:$C$40922="First aid")*('Data - victims'!$D$2:$D$40922))+SUMPRODUCT(('Data - victims'!$A$2:$A$40922=C$4)*('Data - victims'!$B$2:$B$40922=$A7)*('Data - victims'!$C$2:$C$40922="Precautionary checks")*('Data - victims'!$D$2:$D$40922))),IF($B$3="Total casualties requiring hospital treatment",IF(SUMPRODUCT(('Data - victims'!$A$2:$A$40922=C$4)*('Data - victims'!$B$2:$B$40922=$A7)*('Data - victims'!$C$2:$C$40922="Total casualties requiring hospital treatment")*('Data - victims'!$D$2:$D$40922))+SUMPRODUCT(('Data - victims'!$A$2:$A$40922=C$4)*('Data - victims'!$B$2:$B$40922=$A7)*('Data - victims'!$C$2:$C$40922="Hospital severe")*('Data - victims'!$D$2:$D$40922))+SUMPRODUCT(('Data - victims'!$A$2:$A$40922=C$4)*('Data - victims'!$B$2:$B$40922=$A7)*('Data - victims'!$C$2:$C$40922="Hospital slight")*('Data - victims'!$D$2:$D$40922))=0,"..",SUMPRODUCT(('Data - victims'!$A$2:$A$40922=C$4)*('Data - victims'!$B$2:$B$40922=$A7)*('Data - victims'!$C$2:$C$40922="Total casualties requiring hospital treatment")*('Data - victims'!$D$2:$D$40922))+SUMPRODUCT(('Data - victims'!$A$2:$A$40922=C$4)*('Data - victims'!$B$2:$B$40922=$A7)*('Data - victims'!$C$2:$C$40922="Hospital severe")*('Data - victims'!$D$2:$D$40922))+SUMPRODUCT(('Data - victims'!$A$2:$A$40922=C$4)*('Data - victims'!$B$2:$B$40922=$A7)*('Data - victims'!$C$2:$C$40922="Hospital slight")*('Data - victims'!$D$2:$D$40922))),IF(SUMPRODUCT(('Data - victims'!$A$2:$A$40922=C$4)*('Data - victims'!$B$2:$B$40922=$A7)*('Data - victims'!$C$2:$C$40922=$B$3)*('Data - victims'!$D$2:$D$40922))=0,"..",SUMPRODUCT(('Data - victims'!$A$2:$A$40922=C$4)*('Data - victims'!$B$2:$B$40922=$A7)*('Data - victims'!$C$2:$C$40922=$B$3)*('Data - victims'!$D$2:$D$40922)))))</f>
        <v>..</v>
      </c>
      <c r="D7" s="9" t="str" cm="1">
        <f t="array" ref="D7">IF($B$3="Total non-fatal casualties",IF(SUMPRODUCT(('Data - victims'!$A$2:$A$40922=D$4)*('Data - victims'!$B$2:$B$40922=$A7)*('Data - victims'!$C$2:$C$40922="Total non-fatal casualties")*('Data - victims'!$D$2:$D$40922))+SUMPRODUCT(('Data - victims'!$A$2:$A$40922=D$4)*('Data - victims'!$B$2:$B$40922=$A7)*('Data - victims'!$C$2:$C$40922="Hospital severe")*('Data - victims'!$D$2:$D$40922))+SUMPRODUCT(('Data - victims'!$A$2:$A$40922=D$4)*('Data - victims'!$B$2:$B$40922=$A7)*('Data - victims'!$C$2:$C$40922="Hospital slight")*('Data - victims'!$D$2:$D$40922))+SUMPRODUCT(('Data - victims'!$A$2:$A$40922=D$4)*('Data - victims'!$B$2:$B$40922=$A7)*('Data - victims'!$C$2:$C$40922="First aid")*('Data - victims'!$D$2:$D$40922))+SUMPRODUCT(('Data - victims'!$A$2:$A$40922=D$4)*('Data - victims'!$B$2:$B$40922=$A7)*('Data - victims'!$C$2:$C$40922="Precautionary checks")*('Data - victims'!$D$2:$D$40922))=0,"..",SUMPRODUCT(('Data - victims'!$A$2:$A$40922=D$4)*('Data - victims'!$B$2:$B$40922=$A7)*('Data - victims'!$C$2:$C$40922="Total non-fatal casualties")*('Data - victims'!$D$2:$D$40922))+SUMPRODUCT(('Data - victims'!$A$2:$A$40922=D$4)*('Data - victims'!$B$2:$B$40922=$A7)*('Data - victims'!$C$2:$C$40922="Hospital severe")*('Data - victims'!$D$2:$D$40922))+SUMPRODUCT(('Data - victims'!$A$2:$A$40922=D$4)*('Data - victims'!$B$2:$B$40922=$A7)*('Data - victims'!$C$2:$C$40922="Hospital slight")*('Data - victims'!$D$2:$D$40922))+SUMPRODUCT(('Data - victims'!$A$2:$A$40922=D$4)*('Data - victims'!$B$2:$B$40922=$A7)*('Data - victims'!$C$2:$C$40922="First aid")*('Data - victims'!$D$2:$D$40922))+SUMPRODUCT(('Data - victims'!$A$2:$A$40922=D$4)*('Data - victims'!$B$2:$B$40922=$A7)*('Data - victims'!$C$2:$C$40922="Precautionary checks")*('Data - victims'!$D$2:$D$40922))),IF($B$3="Total casualties requiring hospital treatment",IF(SUMPRODUCT(('Data - victims'!$A$2:$A$40922=D$4)*('Data - victims'!$B$2:$B$40922=$A7)*('Data - victims'!$C$2:$C$40922="Total casualties requiring hospital treatment")*('Data - victims'!$D$2:$D$40922))+SUMPRODUCT(('Data - victims'!$A$2:$A$40922=D$4)*('Data - victims'!$B$2:$B$40922=$A7)*('Data - victims'!$C$2:$C$40922="Hospital severe")*('Data - victims'!$D$2:$D$40922))+SUMPRODUCT(('Data - victims'!$A$2:$A$40922=D$4)*('Data - victims'!$B$2:$B$40922=$A7)*('Data - victims'!$C$2:$C$40922="Hospital slight")*('Data - victims'!$D$2:$D$40922))=0,"..",SUMPRODUCT(('Data - victims'!$A$2:$A$40922=D$4)*('Data - victims'!$B$2:$B$40922=$A7)*('Data - victims'!$C$2:$C$40922="Total casualties requiring hospital treatment")*('Data - victims'!$D$2:$D$40922))+SUMPRODUCT(('Data - victims'!$A$2:$A$40922=D$4)*('Data - victims'!$B$2:$B$40922=$A7)*('Data - victims'!$C$2:$C$40922="Hospital severe")*('Data - victims'!$D$2:$D$40922))+SUMPRODUCT(('Data - victims'!$A$2:$A$40922=D$4)*('Data - victims'!$B$2:$B$40922=$A7)*('Data - victims'!$C$2:$C$40922="Hospital slight")*('Data - victims'!$D$2:$D$40922))),IF(SUMPRODUCT(('Data - victims'!$A$2:$A$40922=D$4)*('Data - victims'!$B$2:$B$40922=$A7)*('Data - victims'!$C$2:$C$40922=$B$3)*('Data - victims'!$D$2:$D$40922))=0,"..",SUMPRODUCT(('Data - victims'!$A$2:$A$40922=D$4)*('Data - victims'!$B$2:$B$40922=$A7)*('Data - victims'!$C$2:$C$40922=$B$3)*('Data - victims'!$D$2:$D$40922)))))</f>
        <v>..</v>
      </c>
      <c r="E7" s="9" cm="1">
        <f t="array" ref="E7">IF(SUMPRODUCT(('Data - victims'!$A$2:$A$40922=E$4)*('Data - victims'!$B$2:$B$40922=$A7)*('Data - victims'!$C$2:$C$40922=$B$3)*('Data - victims'!$D$2:$D$40922))=0,IF(OR(B7="..",C7="..",D7=".."),"..",IF(B7+C7+D7=0,"..",B7+C7+D7)),SUMPRODUCT(('Data - victims'!$A$2:$A$40922=E$4)*('Data - victims'!$B$2:$B$40922=$A7)*('Data - victims'!$C$2:$C$40922=$B$3)*('Data - victims'!$D$2:$D$40922)))</f>
        <v>851</v>
      </c>
      <c r="F7" s="37">
        <f t="shared" si="0"/>
        <v>14</v>
      </c>
      <c r="G7" s="37" t="str">
        <f t="shared" si="1"/>
        <v>..</v>
      </c>
      <c r="H7" s="37" t="str">
        <f t="shared" si="2"/>
        <v>..</v>
      </c>
      <c r="I7" s="37">
        <f t="shared" si="3"/>
        <v>16</v>
      </c>
      <c r="K7" s="38" cm="1">
        <f t="array" ref="K7">IF(SUMPRODUCT(('Data - population'!$B$2:$B$2996=$A7)*('Data - population'!$C$2:$C$2996=K$4)*('Data - population'!$D$2:$D$2996)),SUMPRODUCT(('Data - population'!$B$2:$B$2996=$A7)*('Data - population'!$C$2:$C$2996=K$4)*('Data - population'!$D$2:$D$2996)),"..")</f>
        <v>46813700</v>
      </c>
      <c r="L7" s="38" cm="1">
        <f t="array" ref="L7">IF(SUMPRODUCT(('Data - population'!$B$2:$B$2996=$A7)*('Data - population'!$C$2:$C$2996=L$4)*('Data - population'!$D$2:$D$2996)),SUMPRODUCT(('Data - population'!$B$2:$B$2996=$A7)*('Data - population'!$C$2:$C$2996=L$4)*('Data - population'!$D$2:$D$2996)),"..")</f>
        <v>5148100</v>
      </c>
      <c r="M7" s="38" cm="1">
        <f t="array" ref="M7">IF(SUMPRODUCT(('Data - population'!$B$2:$B$2996=$A7)*('Data - population'!$C$2:$C$2996=M$4)*('Data - population'!$D$2:$D$2996)),SUMPRODUCT(('Data - population'!$B$2:$B$2996=$A7)*('Data - population'!$C$2:$C$2996=M$4)*('Data - population'!$D$2:$D$2996)),"..")</f>
        <v>2803300</v>
      </c>
      <c r="N7" s="38" cm="1">
        <f t="array" ref="N7">IF(SUMPRODUCT(('Data - population'!$B$2:$B$2996=$A7)*('Data - population'!$C$2:$C$2996=N$4)*('Data - population'!$D$2:$D$2996)),SUMPRODUCT(('Data - population'!$B$2:$B$2996=$A7)*('Data - population'!$C$2:$C$2996=N$4)*('Data - population'!$D$2:$D$2996)),"..")</f>
        <v>54765100</v>
      </c>
      <c r="P7" s="42"/>
    </row>
    <row r="8" spans="1:20" x14ac:dyDescent="0.25">
      <c r="A8" t="s">
        <v>8</v>
      </c>
      <c r="B8" s="9" cm="1">
        <f t="array" ref="B8">IF($B$3="Total non-fatal casualties",IF(SUMPRODUCT(('Data - victims'!$A$2:$A$40922=B$4)*('Data - victims'!$B$2:$B$40922=$A8)*('Data - victims'!$C$2:$C$40922="Total non-fatal casualties")*('Data - victims'!$D$2:$D$40922))+SUMPRODUCT(('Data - victims'!$A$2:$A$40922=B$4)*('Data - victims'!$B$2:$B$40922=$A8)*('Data - victims'!$C$2:$C$40922="Hospital severe")*('Data - victims'!$D$2:$D$40922))+SUMPRODUCT(('Data - victims'!$A$2:$A$40922=B$4)*('Data - victims'!$B$2:$B$40922=$A8)*('Data - victims'!$C$2:$C$40922="Hospital slight")*('Data - victims'!$D$2:$D$40922))+SUMPRODUCT(('Data - victims'!$A$2:$A$40922=B$4)*('Data - victims'!$B$2:$B$40922=$A8)*('Data - victims'!$C$2:$C$40922="First aid")*('Data - victims'!$D$2:$D$40922))+SUMPRODUCT(('Data - victims'!$A$2:$A$40922=B$4)*('Data - victims'!$B$2:$B$40922=$A8)*('Data - victims'!$C$2:$C$40922="Precautionary checks")*('Data - victims'!$D$2:$D$40922))=0,"..",SUMPRODUCT(('Data - victims'!$A$2:$A$40922=B$4)*('Data - victims'!$B$2:$B$40922=$A8)*('Data - victims'!$C$2:$C$40922="Total non-fatal casualties")*('Data - victims'!$D$2:$D$40922))+SUMPRODUCT(('Data - victims'!$A$2:$A$40922=B$4)*('Data - victims'!$B$2:$B$40922=$A8)*('Data - victims'!$C$2:$C$40922="Hospital severe")*('Data - victims'!$D$2:$D$40922))+SUMPRODUCT(('Data - victims'!$A$2:$A$40922=B$4)*('Data - victims'!$B$2:$B$40922=$A8)*('Data - victims'!$C$2:$C$40922="Hospital slight")*('Data - victims'!$D$2:$D$40922))+SUMPRODUCT(('Data - victims'!$A$2:$A$40922=B$4)*('Data - victims'!$B$2:$B$40922=$A8)*('Data - victims'!$C$2:$C$40922="First aid")*('Data - victims'!$D$2:$D$40922))+SUMPRODUCT(('Data - victims'!$A$2:$A$40922=B$4)*('Data - victims'!$B$2:$B$40922=$A8)*('Data - victims'!$C$2:$C$40922="Precautionary checks")*('Data - victims'!$D$2:$D$40922))),IF($B$3="Total casualties requiring hospital treatment",IF(SUMPRODUCT(('Data - victims'!$A$2:$A$40922=B$4)*('Data - victims'!$B$2:$B$40922=$A8)*('Data - victims'!$C$2:$C$40922="Total casualties requiring hospital treatment")*('Data - victims'!$D$2:$D$40922))+SUMPRODUCT(('Data - victims'!$A$2:$A$40922=B$4)*('Data - victims'!$B$2:$B$40922=$A8)*('Data - victims'!$C$2:$C$40922="Hospital severe")*('Data - victims'!$D$2:$D$40922))+SUMPRODUCT(('Data - victims'!$A$2:$A$40922=B$4)*('Data - victims'!$B$2:$B$40922=$A8)*('Data - victims'!$C$2:$C$40922="Hospital slight")*('Data - victims'!$D$2:$D$40922))=0,"..",SUMPRODUCT(('Data - victims'!$A$2:$A$40922=B$4)*('Data - victims'!$B$2:$B$40922=$A8)*('Data - victims'!$C$2:$C$40922="Total casualties requiring hospital treatment")*('Data - victims'!$D$2:$D$40922))+SUMPRODUCT(('Data - victims'!$A$2:$A$40922=B$4)*('Data - victims'!$B$2:$B$40922=$A8)*('Data - victims'!$C$2:$C$40922="Hospital severe")*('Data - victims'!$D$2:$D$40922))+SUMPRODUCT(('Data - victims'!$A$2:$A$40922=B$4)*('Data - victims'!$B$2:$B$40922=$A8)*('Data - victims'!$C$2:$C$40922="Hospital slight")*('Data - victims'!$D$2:$D$40922))),IF(SUMPRODUCT(('Data - victims'!$A$2:$A$40922=B$4)*('Data - victims'!$B$2:$B$40922=$A8)*('Data - victims'!$C$2:$C$40922=$B$3)*('Data - victims'!$D$2:$D$40922))=0,"..",SUMPRODUCT(('Data - victims'!$A$2:$A$40922=B$4)*('Data - victims'!$B$2:$B$40922=$A8)*('Data - victims'!$C$2:$C$40922=$B$3)*('Data - victims'!$D$2:$D$40922)))))</f>
        <v>726</v>
      </c>
      <c r="C8" s="9" t="str" cm="1">
        <f t="array" ref="C8">IF($B$3="Total non-fatal casualties",IF(SUMPRODUCT(('Data - victims'!$A$2:$A$40922=C$4)*('Data - victims'!$B$2:$B$40922=$A8)*('Data - victims'!$C$2:$C$40922="Total non-fatal casualties")*('Data - victims'!$D$2:$D$40922))+SUMPRODUCT(('Data - victims'!$A$2:$A$40922=C$4)*('Data - victims'!$B$2:$B$40922=$A8)*('Data - victims'!$C$2:$C$40922="Hospital severe")*('Data - victims'!$D$2:$D$40922))+SUMPRODUCT(('Data - victims'!$A$2:$A$40922=C$4)*('Data - victims'!$B$2:$B$40922=$A8)*('Data - victims'!$C$2:$C$40922="Hospital slight")*('Data - victims'!$D$2:$D$40922))+SUMPRODUCT(('Data - victims'!$A$2:$A$40922=C$4)*('Data - victims'!$B$2:$B$40922=$A8)*('Data - victims'!$C$2:$C$40922="First aid")*('Data - victims'!$D$2:$D$40922))+SUMPRODUCT(('Data - victims'!$A$2:$A$40922=C$4)*('Data - victims'!$B$2:$B$40922=$A8)*('Data - victims'!$C$2:$C$40922="Precautionary checks")*('Data - victims'!$D$2:$D$40922))=0,"..",SUMPRODUCT(('Data - victims'!$A$2:$A$40922=C$4)*('Data - victims'!$B$2:$B$40922=$A8)*('Data - victims'!$C$2:$C$40922="Total non-fatal casualties")*('Data - victims'!$D$2:$D$40922))+SUMPRODUCT(('Data - victims'!$A$2:$A$40922=C$4)*('Data - victims'!$B$2:$B$40922=$A8)*('Data - victims'!$C$2:$C$40922="Hospital severe")*('Data - victims'!$D$2:$D$40922))+SUMPRODUCT(('Data - victims'!$A$2:$A$40922=C$4)*('Data - victims'!$B$2:$B$40922=$A8)*('Data - victims'!$C$2:$C$40922="Hospital slight")*('Data - victims'!$D$2:$D$40922))+SUMPRODUCT(('Data - victims'!$A$2:$A$40922=C$4)*('Data - victims'!$B$2:$B$40922=$A8)*('Data - victims'!$C$2:$C$40922="First aid")*('Data - victims'!$D$2:$D$40922))+SUMPRODUCT(('Data - victims'!$A$2:$A$40922=C$4)*('Data - victims'!$B$2:$B$40922=$A8)*('Data - victims'!$C$2:$C$40922="Precautionary checks")*('Data - victims'!$D$2:$D$40922))),IF($B$3="Total casualties requiring hospital treatment",IF(SUMPRODUCT(('Data - victims'!$A$2:$A$40922=C$4)*('Data - victims'!$B$2:$B$40922=$A8)*('Data - victims'!$C$2:$C$40922="Total casualties requiring hospital treatment")*('Data - victims'!$D$2:$D$40922))+SUMPRODUCT(('Data - victims'!$A$2:$A$40922=C$4)*('Data - victims'!$B$2:$B$40922=$A8)*('Data - victims'!$C$2:$C$40922="Hospital severe")*('Data - victims'!$D$2:$D$40922))+SUMPRODUCT(('Data - victims'!$A$2:$A$40922=C$4)*('Data - victims'!$B$2:$B$40922=$A8)*('Data - victims'!$C$2:$C$40922="Hospital slight")*('Data - victims'!$D$2:$D$40922))=0,"..",SUMPRODUCT(('Data - victims'!$A$2:$A$40922=C$4)*('Data - victims'!$B$2:$B$40922=$A8)*('Data - victims'!$C$2:$C$40922="Total casualties requiring hospital treatment")*('Data - victims'!$D$2:$D$40922))+SUMPRODUCT(('Data - victims'!$A$2:$A$40922=C$4)*('Data - victims'!$B$2:$B$40922=$A8)*('Data - victims'!$C$2:$C$40922="Hospital severe")*('Data - victims'!$D$2:$D$40922))+SUMPRODUCT(('Data - victims'!$A$2:$A$40922=C$4)*('Data - victims'!$B$2:$B$40922=$A8)*('Data - victims'!$C$2:$C$40922="Hospital slight")*('Data - victims'!$D$2:$D$40922))),IF(SUMPRODUCT(('Data - victims'!$A$2:$A$40922=C$4)*('Data - victims'!$B$2:$B$40922=$A8)*('Data - victims'!$C$2:$C$40922=$B$3)*('Data - victims'!$D$2:$D$40922))=0,"..",SUMPRODUCT(('Data - victims'!$A$2:$A$40922=C$4)*('Data - victims'!$B$2:$B$40922=$A8)*('Data - victims'!$C$2:$C$40922=$B$3)*('Data - victims'!$D$2:$D$40922)))))</f>
        <v>..</v>
      </c>
      <c r="D8" s="9" t="str" cm="1">
        <f t="array" ref="D8">IF($B$3="Total non-fatal casualties",IF(SUMPRODUCT(('Data - victims'!$A$2:$A$40922=D$4)*('Data - victims'!$B$2:$B$40922=$A8)*('Data - victims'!$C$2:$C$40922="Total non-fatal casualties")*('Data - victims'!$D$2:$D$40922))+SUMPRODUCT(('Data - victims'!$A$2:$A$40922=D$4)*('Data - victims'!$B$2:$B$40922=$A8)*('Data - victims'!$C$2:$C$40922="Hospital severe")*('Data - victims'!$D$2:$D$40922))+SUMPRODUCT(('Data - victims'!$A$2:$A$40922=D$4)*('Data - victims'!$B$2:$B$40922=$A8)*('Data - victims'!$C$2:$C$40922="Hospital slight")*('Data - victims'!$D$2:$D$40922))+SUMPRODUCT(('Data - victims'!$A$2:$A$40922=D$4)*('Data - victims'!$B$2:$B$40922=$A8)*('Data - victims'!$C$2:$C$40922="First aid")*('Data - victims'!$D$2:$D$40922))+SUMPRODUCT(('Data - victims'!$A$2:$A$40922=D$4)*('Data - victims'!$B$2:$B$40922=$A8)*('Data - victims'!$C$2:$C$40922="Precautionary checks")*('Data - victims'!$D$2:$D$40922))=0,"..",SUMPRODUCT(('Data - victims'!$A$2:$A$40922=D$4)*('Data - victims'!$B$2:$B$40922=$A8)*('Data - victims'!$C$2:$C$40922="Total non-fatal casualties")*('Data - victims'!$D$2:$D$40922))+SUMPRODUCT(('Data - victims'!$A$2:$A$40922=D$4)*('Data - victims'!$B$2:$B$40922=$A8)*('Data - victims'!$C$2:$C$40922="Hospital severe")*('Data - victims'!$D$2:$D$40922))+SUMPRODUCT(('Data - victims'!$A$2:$A$40922=D$4)*('Data - victims'!$B$2:$B$40922=$A8)*('Data - victims'!$C$2:$C$40922="Hospital slight")*('Data - victims'!$D$2:$D$40922))+SUMPRODUCT(('Data - victims'!$A$2:$A$40922=D$4)*('Data - victims'!$B$2:$B$40922=$A8)*('Data - victims'!$C$2:$C$40922="First aid")*('Data - victims'!$D$2:$D$40922))+SUMPRODUCT(('Data - victims'!$A$2:$A$40922=D$4)*('Data - victims'!$B$2:$B$40922=$A8)*('Data - victims'!$C$2:$C$40922="Precautionary checks")*('Data - victims'!$D$2:$D$40922))),IF($B$3="Total casualties requiring hospital treatment",IF(SUMPRODUCT(('Data - victims'!$A$2:$A$40922=D$4)*('Data - victims'!$B$2:$B$40922=$A8)*('Data - victims'!$C$2:$C$40922="Total casualties requiring hospital treatment")*('Data - victims'!$D$2:$D$40922))+SUMPRODUCT(('Data - victims'!$A$2:$A$40922=D$4)*('Data - victims'!$B$2:$B$40922=$A8)*('Data - victims'!$C$2:$C$40922="Hospital severe")*('Data - victims'!$D$2:$D$40922))+SUMPRODUCT(('Data - victims'!$A$2:$A$40922=D$4)*('Data - victims'!$B$2:$B$40922=$A8)*('Data - victims'!$C$2:$C$40922="Hospital slight")*('Data - victims'!$D$2:$D$40922))=0,"..",SUMPRODUCT(('Data - victims'!$A$2:$A$40922=D$4)*('Data - victims'!$B$2:$B$40922=$A8)*('Data - victims'!$C$2:$C$40922="Total casualties requiring hospital treatment")*('Data - victims'!$D$2:$D$40922))+SUMPRODUCT(('Data - victims'!$A$2:$A$40922=D$4)*('Data - victims'!$B$2:$B$40922=$A8)*('Data - victims'!$C$2:$C$40922="Hospital severe")*('Data - victims'!$D$2:$D$40922))+SUMPRODUCT(('Data - victims'!$A$2:$A$40922=D$4)*('Data - victims'!$B$2:$B$40922=$A8)*('Data - victims'!$C$2:$C$40922="Hospital slight")*('Data - victims'!$D$2:$D$40922))),IF(SUMPRODUCT(('Data - victims'!$A$2:$A$40922=D$4)*('Data - victims'!$B$2:$B$40922=$A8)*('Data - victims'!$C$2:$C$40922=$B$3)*('Data - victims'!$D$2:$D$40922))=0,"..",SUMPRODUCT(('Data - victims'!$A$2:$A$40922=D$4)*('Data - victims'!$B$2:$B$40922=$A8)*('Data - victims'!$C$2:$C$40922=$B$3)*('Data - victims'!$D$2:$D$40922)))))</f>
        <v>..</v>
      </c>
      <c r="E8" s="9" cm="1">
        <f t="array" ref="E8">IF(SUMPRODUCT(('Data - victims'!$A$2:$A$40922=E$4)*('Data - victims'!$B$2:$B$40922=$A8)*('Data - victims'!$C$2:$C$40922=$B$3)*('Data - victims'!$D$2:$D$40922))=0,IF(OR(B8="..",C8="..",D8=".."),"..",IF(B8+C8+D8=0,"..",B8+C8+D8)),SUMPRODUCT(('Data - victims'!$A$2:$A$40922=E$4)*('Data - victims'!$B$2:$B$40922=$A8)*('Data - victims'!$C$2:$C$40922=$B$3)*('Data - victims'!$D$2:$D$40922)))</f>
        <v>921</v>
      </c>
      <c r="F8" s="37">
        <f t="shared" si="0"/>
        <v>15</v>
      </c>
      <c r="G8" s="37" t="str">
        <f t="shared" si="1"/>
        <v>..</v>
      </c>
      <c r="H8" s="37" t="str">
        <f t="shared" si="2"/>
        <v>..</v>
      </c>
      <c r="I8" s="37">
        <f t="shared" si="3"/>
        <v>17</v>
      </c>
      <c r="K8" s="38" cm="1">
        <f t="array" ref="K8">IF(SUMPRODUCT(('Data - population'!$B$2:$B$2996=$A8)*('Data - population'!$C$2:$C$2996=K$4)*('Data - population'!$D$2:$D$2996)),SUMPRODUCT(('Data - population'!$B$2:$B$2996=$A8)*('Data - population'!$C$2:$C$2996=K$4)*('Data - population'!$D$2:$D$2996)),"..")</f>
        <v>46912400</v>
      </c>
      <c r="L8" s="38" cm="1">
        <f t="array" ref="L8">IF(SUMPRODUCT(('Data - population'!$B$2:$B$2996=$A8)*('Data - population'!$C$2:$C$2996=L$4)*('Data - population'!$D$2:$D$2996)),SUMPRODUCT(('Data - population'!$B$2:$B$2996=$A8)*('Data - population'!$C$2:$C$2996=L$4)*('Data - population'!$D$2:$D$2996)),"..")</f>
        <v>5138900</v>
      </c>
      <c r="M8" s="38" cm="1">
        <f t="array" ref="M8">IF(SUMPRODUCT(('Data - population'!$B$2:$B$2996=$A8)*('Data - population'!$C$2:$C$2996=M$4)*('Data - population'!$D$2:$D$2996)),SUMPRODUCT(('Data - population'!$B$2:$B$2996=$A8)*('Data - population'!$C$2:$C$2996=M$4)*('Data - population'!$D$2:$D$2996)),"..")</f>
        <v>2800700</v>
      </c>
      <c r="N8" s="38" cm="1">
        <f t="array" ref="N8">IF(SUMPRODUCT(('Data - population'!$B$2:$B$2996=$A8)*('Data - population'!$C$2:$C$2996=N$4)*('Data - population'!$D$2:$D$2996)),SUMPRODUCT(('Data - population'!$B$2:$B$2996=$A8)*('Data - population'!$C$2:$C$2996=N$4)*('Data - population'!$D$2:$D$2996)),"..")</f>
        <v>54852000</v>
      </c>
      <c r="P8" s="42"/>
    </row>
    <row r="9" spans="1:20" x14ac:dyDescent="0.25">
      <c r="A9" t="s">
        <v>9</v>
      </c>
      <c r="B9" s="9" cm="1">
        <f t="array" ref="B9">IF($B$3="Total non-fatal casualties",IF(SUMPRODUCT(('Data - victims'!$A$2:$A$40922=B$4)*('Data - victims'!$B$2:$B$40922=$A9)*('Data - victims'!$C$2:$C$40922="Total non-fatal casualties")*('Data - victims'!$D$2:$D$40922))+SUMPRODUCT(('Data - victims'!$A$2:$A$40922=B$4)*('Data - victims'!$B$2:$B$40922=$A9)*('Data - victims'!$C$2:$C$40922="Hospital severe")*('Data - victims'!$D$2:$D$40922))+SUMPRODUCT(('Data - victims'!$A$2:$A$40922=B$4)*('Data - victims'!$B$2:$B$40922=$A9)*('Data - victims'!$C$2:$C$40922="Hospital slight")*('Data - victims'!$D$2:$D$40922))+SUMPRODUCT(('Data - victims'!$A$2:$A$40922=B$4)*('Data - victims'!$B$2:$B$40922=$A9)*('Data - victims'!$C$2:$C$40922="First aid")*('Data - victims'!$D$2:$D$40922))+SUMPRODUCT(('Data - victims'!$A$2:$A$40922=B$4)*('Data - victims'!$B$2:$B$40922=$A9)*('Data - victims'!$C$2:$C$40922="Precautionary checks")*('Data - victims'!$D$2:$D$40922))=0,"..",SUMPRODUCT(('Data - victims'!$A$2:$A$40922=B$4)*('Data - victims'!$B$2:$B$40922=$A9)*('Data - victims'!$C$2:$C$40922="Total non-fatal casualties")*('Data - victims'!$D$2:$D$40922))+SUMPRODUCT(('Data - victims'!$A$2:$A$40922=B$4)*('Data - victims'!$B$2:$B$40922=$A9)*('Data - victims'!$C$2:$C$40922="Hospital severe")*('Data - victims'!$D$2:$D$40922))+SUMPRODUCT(('Data - victims'!$A$2:$A$40922=B$4)*('Data - victims'!$B$2:$B$40922=$A9)*('Data - victims'!$C$2:$C$40922="Hospital slight")*('Data - victims'!$D$2:$D$40922))+SUMPRODUCT(('Data - victims'!$A$2:$A$40922=B$4)*('Data - victims'!$B$2:$B$40922=$A9)*('Data - victims'!$C$2:$C$40922="First aid")*('Data - victims'!$D$2:$D$40922))+SUMPRODUCT(('Data - victims'!$A$2:$A$40922=B$4)*('Data - victims'!$B$2:$B$40922=$A9)*('Data - victims'!$C$2:$C$40922="Precautionary checks")*('Data - victims'!$D$2:$D$40922))),IF($B$3="Total casualties requiring hospital treatment",IF(SUMPRODUCT(('Data - victims'!$A$2:$A$40922=B$4)*('Data - victims'!$B$2:$B$40922=$A9)*('Data - victims'!$C$2:$C$40922="Total casualties requiring hospital treatment")*('Data - victims'!$D$2:$D$40922))+SUMPRODUCT(('Data - victims'!$A$2:$A$40922=B$4)*('Data - victims'!$B$2:$B$40922=$A9)*('Data - victims'!$C$2:$C$40922="Hospital severe")*('Data - victims'!$D$2:$D$40922))+SUMPRODUCT(('Data - victims'!$A$2:$A$40922=B$4)*('Data - victims'!$B$2:$B$40922=$A9)*('Data - victims'!$C$2:$C$40922="Hospital slight")*('Data - victims'!$D$2:$D$40922))=0,"..",SUMPRODUCT(('Data - victims'!$A$2:$A$40922=B$4)*('Data - victims'!$B$2:$B$40922=$A9)*('Data - victims'!$C$2:$C$40922="Total casualties requiring hospital treatment")*('Data - victims'!$D$2:$D$40922))+SUMPRODUCT(('Data - victims'!$A$2:$A$40922=B$4)*('Data - victims'!$B$2:$B$40922=$A9)*('Data - victims'!$C$2:$C$40922="Hospital severe")*('Data - victims'!$D$2:$D$40922))+SUMPRODUCT(('Data - victims'!$A$2:$A$40922=B$4)*('Data - victims'!$B$2:$B$40922=$A9)*('Data - victims'!$C$2:$C$40922="Hospital slight")*('Data - victims'!$D$2:$D$40922))),IF(SUMPRODUCT(('Data - victims'!$A$2:$A$40922=B$4)*('Data - victims'!$B$2:$B$40922=$A9)*('Data - victims'!$C$2:$C$40922=$B$3)*('Data - victims'!$D$2:$D$40922))=0,"..",SUMPRODUCT(('Data - victims'!$A$2:$A$40922=B$4)*('Data - victims'!$B$2:$B$40922=$A9)*('Data - victims'!$C$2:$C$40922=$B$3)*('Data - victims'!$D$2:$D$40922)))))</f>
        <v>765</v>
      </c>
      <c r="C9" s="9" t="str" cm="1">
        <f t="array" ref="C9">IF($B$3="Total non-fatal casualties",IF(SUMPRODUCT(('Data - victims'!$A$2:$A$40922=C$4)*('Data - victims'!$B$2:$B$40922=$A9)*('Data - victims'!$C$2:$C$40922="Total non-fatal casualties")*('Data - victims'!$D$2:$D$40922))+SUMPRODUCT(('Data - victims'!$A$2:$A$40922=C$4)*('Data - victims'!$B$2:$B$40922=$A9)*('Data - victims'!$C$2:$C$40922="Hospital severe")*('Data - victims'!$D$2:$D$40922))+SUMPRODUCT(('Data - victims'!$A$2:$A$40922=C$4)*('Data - victims'!$B$2:$B$40922=$A9)*('Data - victims'!$C$2:$C$40922="Hospital slight")*('Data - victims'!$D$2:$D$40922))+SUMPRODUCT(('Data - victims'!$A$2:$A$40922=C$4)*('Data - victims'!$B$2:$B$40922=$A9)*('Data - victims'!$C$2:$C$40922="First aid")*('Data - victims'!$D$2:$D$40922))+SUMPRODUCT(('Data - victims'!$A$2:$A$40922=C$4)*('Data - victims'!$B$2:$B$40922=$A9)*('Data - victims'!$C$2:$C$40922="Precautionary checks")*('Data - victims'!$D$2:$D$40922))=0,"..",SUMPRODUCT(('Data - victims'!$A$2:$A$40922=C$4)*('Data - victims'!$B$2:$B$40922=$A9)*('Data - victims'!$C$2:$C$40922="Total non-fatal casualties")*('Data - victims'!$D$2:$D$40922))+SUMPRODUCT(('Data - victims'!$A$2:$A$40922=C$4)*('Data - victims'!$B$2:$B$40922=$A9)*('Data - victims'!$C$2:$C$40922="Hospital severe")*('Data - victims'!$D$2:$D$40922))+SUMPRODUCT(('Data - victims'!$A$2:$A$40922=C$4)*('Data - victims'!$B$2:$B$40922=$A9)*('Data - victims'!$C$2:$C$40922="Hospital slight")*('Data - victims'!$D$2:$D$40922))+SUMPRODUCT(('Data - victims'!$A$2:$A$40922=C$4)*('Data - victims'!$B$2:$B$40922=$A9)*('Data - victims'!$C$2:$C$40922="First aid")*('Data - victims'!$D$2:$D$40922))+SUMPRODUCT(('Data - victims'!$A$2:$A$40922=C$4)*('Data - victims'!$B$2:$B$40922=$A9)*('Data - victims'!$C$2:$C$40922="Precautionary checks")*('Data - victims'!$D$2:$D$40922))),IF($B$3="Total casualties requiring hospital treatment",IF(SUMPRODUCT(('Data - victims'!$A$2:$A$40922=C$4)*('Data - victims'!$B$2:$B$40922=$A9)*('Data - victims'!$C$2:$C$40922="Total casualties requiring hospital treatment")*('Data - victims'!$D$2:$D$40922))+SUMPRODUCT(('Data - victims'!$A$2:$A$40922=C$4)*('Data - victims'!$B$2:$B$40922=$A9)*('Data - victims'!$C$2:$C$40922="Hospital severe")*('Data - victims'!$D$2:$D$40922))+SUMPRODUCT(('Data - victims'!$A$2:$A$40922=C$4)*('Data - victims'!$B$2:$B$40922=$A9)*('Data - victims'!$C$2:$C$40922="Hospital slight")*('Data - victims'!$D$2:$D$40922))=0,"..",SUMPRODUCT(('Data - victims'!$A$2:$A$40922=C$4)*('Data - victims'!$B$2:$B$40922=$A9)*('Data - victims'!$C$2:$C$40922="Total casualties requiring hospital treatment")*('Data - victims'!$D$2:$D$40922))+SUMPRODUCT(('Data - victims'!$A$2:$A$40922=C$4)*('Data - victims'!$B$2:$B$40922=$A9)*('Data - victims'!$C$2:$C$40922="Hospital severe")*('Data - victims'!$D$2:$D$40922))+SUMPRODUCT(('Data - victims'!$A$2:$A$40922=C$4)*('Data - victims'!$B$2:$B$40922=$A9)*('Data - victims'!$C$2:$C$40922="Hospital slight")*('Data - victims'!$D$2:$D$40922))),IF(SUMPRODUCT(('Data - victims'!$A$2:$A$40922=C$4)*('Data - victims'!$B$2:$B$40922=$A9)*('Data - victims'!$C$2:$C$40922=$B$3)*('Data - victims'!$D$2:$D$40922))=0,"..",SUMPRODUCT(('Data - victims'!$A$2:$A$40922=C$4)*('Data - victims'!$B$2:$B$40922=$A9)*('Data - victims'!$C$2:$C$40922=$B$3)*('Data - victims'!$D$2:$D$40922)))))</f>
        <v>..</v>
      </c>
      <c r="D9" s="9" t="str" cm="1">
        <f t="array" ref="D9">IF($B$3="Total non-fatal casualties",IF(SUMPRODUCT(('Data - victims'!$A$2:$A$40922=D$4)*('Data - victims'!$B$2:$B$40922=$A9)*('Data - victims'!$C$2:$C$40922="Total non-fatal casualties")*('Data - victims'!$D$2:$D$40922))+SUMPRODUCT(('Data - victims'!$A$2:$A$40922=D$4)*('Data - victims'!$B$2:$B$40922=$A9)*('Data - victims'!$C$2:$C$40922="Hospital severe")*('Data - victims'!$D$2:$D$40922))+SUMPRODUCT(('Data - victims'!$A$2:$A$40922=D$4)*('Data - victims'!$B$2:$B$40922=$A9)*('Data - victims'!$C$2:$C$40922="Hospital slight")*('Data - victims'!$D$2:$D$40922))+SUMPRODUCT(('Data - victims'!$A$2:$A$40922=D$4)*('Data - victims'!$B$2:$B$40922=$A9)*('Data - victims'!$C$2:$C$40922="First aid")*('Data - victims'!$D$2:$D$40922))+SUMPRODUCT(('Data - victims'!$A$2:$A$40922=D$4)*('Data - victims'!$B$2:$B$40922=$A9)*('Data - victims'!$C$2:$C$40922="Precautionary checks")*('Data - victims'!$D$2:$D$40922))=0,"..",SUMPRODUCT(('Data - victims'!$A$2:$A$40922=D$4)*('Data - victims'!$B$2:$B$40922=$A9)*('Data - victims'!$C$2:$C$40922="Total non-fatal casualties")*('Data - victims'!$D$2:$D$40922))+SUMPRODUCT(('Data - victims'!$A$2:$A$40922=D$4)*('Data - victims'!$B$2:$B$40922=$A9)*('Data - victims'!$C$2:$C$40922="Hospital severe")*('Data - victims'!$D$2:$D$40922))+SUMPRODUCT(('Data - victims'!$A$2:$A$40922=D$4)*('Data - victims'!$B$2:$B$40922=$A9)*('Data - victims'!$C$2:$C$40922="Hospital slight")*('Data - victims'!$D$2:$D$40922))+SUMPRODUCT(('Data - victims'!$A$2:$A$40922=D$4)*('Data - victims'!$B$2:$B$40922=$A9)*('Data - victims'!$C$2:$C$40922="First aid")*('Data - victims'!$D$2:$D$40922))+SUMPRODUCT(('Data - victims'!$A$2:$A$40922=D$4)*('Data - victims'!$B$2:$B$40922=$A9)*('Data - victims'!$C$2:$C$40922="Precautionary checks")*('Data - victims'!$D$2:$D$40922))),IF($B$3="Total casualties requiring hospital treatment",IF(SUMPRODUCT(('Data - victims'!$A$2:$A$40922=D$4)*('Data - victims'!$B$2:$B$40922=$A9)*('Data - victims'!$C$2:$C$40922="Total casualties requiring hospital treatment")*('Data - victims'!$D$2:$D$40922))+SUMPRODUCT(('Data - victims'!$A$2:$A$40922=D$4)*('Data - victims'!$B$2:$B$40922=$A9)*('Data - victims'!$C$2:$C$40922="Hospital severe")*('Data - victims'!$D$2:$D$40922))+SUMPRODUCT(('Data - victims'!$A$2:$A$40922=D$4)*('Data - victims'!$B$2:$B$40922=$A9)*('Data - victims'!$C$2:$C$40922="Hospital slight")*('Data - victims'!$D$2:$D$40922))=0,"..",SUMPRODUCT(('Data - victims'!$A$2:$A$40922=D$4)*('Data - victims'!$B$2:$B$40922=$A9)*('Data - victims'!$C$2:$C$40922="Total casualties requiring hospital treatment")*('Data - victims'!$D$2:$D$40922))+SUMPRODUCT(('Data - victims'!$A$2:$A$40922=D$4)*('Data - victims'!$B$2:$B$40922=$A9)*('Data - victims'!$C$2:$C$40922="Hospital severe")*('Data - victims'!$D$2:$D$40922))+SUMPRODUCT(('Data - victims'!$A$2:$A$40922=D$4)*('Data - victims'!$B$2:$B$40922=$A9)*('Data - victims'!$C$2:$C$40922="Hospital slight")*('Data - victims'!$D$2:$D$40922))),IF(SUMPRODUCT(('Data - victims'!$A$2:$A$40922=D$4)*('Data - victims'!$B$2:$B$40922=$A9)*('Data - victims'!$C$2:$C$40922=$B$3)*('Data - victims'!$D$2:$D$40922))=0,"..",SUMPRODUCT(('Data - victims'!$A$2:$A$40922=D$4)*('Data - victims'!$B$2:$B$40922=$A9)*('Data - victims'!$C$2:$C$40922=$B$3)*('Data - victims'!$D$2:$D$40922)))))</f>
        <v>..</v>
      </c>
      <c r="E9" s="9" cm="1">
        <f t="array" ref="E9">IF(SUMPRODUCT(('Data - victims'!$A$2:$A$40922=E$4)*('Data - victims'!$B$2:$B$40922=$A9)*('Data - victims'!$C$2:$C$40922=$B$3)*('Data - victims'!$D$2:$D$40922))=0,IF(OR(B9="..",C9="..",D9=".."),"..",IF(B9+C9+D9=0,"..",B9+C9+D9)),SUMPRODUCT(('Data - victims'!$A$2:$A$40922=E$4)*('Data - victims'!$B$2:$B$40922=$A9)*('Data - victims'!$C$2:$C$40922=$B$3)*('Data - victims'!$D$2:$D$40922)))</f>
        <v>967</v>
      </c>
      <c r="F9" s="37">
        <f t="shared" si="0"/>
        <v>16</v>
      </c>
      <c r="G9" s="37" t="str">
        <f t="shared" si="1"/>
        <v>..</v>
      </c>
      <c r="H9" s="37" t="str">
        <f t="shared" si="2"/>
        <v>..</v>
      </c>
      <c r="I9" s="37">
        <f t="shared" si="3"/>
        <v>18</v>
      </c>
      <c r="K9" s="38" cm="1">
        <f t="array" ref="K9">IF(SUMPRODUCT(('Data - population'!$B$2:$B$2996=$A9)*('Data - population'!$C$2:$C$2996=K$4)*('Data - population'!$D$2:$D$2996)),SUMPRODUCT(('Data - population'!$B$2:$B$2996=$A9)*('Data - population'!$C$2:$C$2996=K$4)*('Data - population'!$D$2:$D$2996)),"..")</f>
        <v>47057400</v>
      </c>
      <c r="L9" s="38" cm="1">
        <f t="array" ref="L9">IF(SUMPRODUCT(('Data - population'!$B$2:$B$2996=$A9)*('Data - population'!$C$2:$C$2996=L$4)*('Data - population'!$D$2:$D$2996)),SUMPRODUCT(('Data - population'!$B$2:$B$2996=$A9)*('Data - population'!$C$2:$C$2996=L$4)*('Data - population'!$D$2:$D$2996)),"..")</f>
        <v>5127900</v>
      </c>
      <c r="M9" s="38" cm="1">
        <f t="array" ref="M9">IF(SUMPRODUCT(('Data - population'!$B$2:$B$2996=$A9)*('Data - population'!$C$2:$C$2996=M$4)*('Data - population'!$D$2:$D$2996)),SUMPRODUCT(('Data - population'!$B$2:$B$2996=$A9)*('Data - population'!$C$2:$C$2996=M$4)*('Data - population'!$D$2:$D$2996)),"..")</f>
        <v>2803400</v>
      </c>
      <c r="N9" s="38" cm="1">
        <f t="array" ref="N9">IF(SUMPRODUCT(('Data - population'!$B$2:$B$2996=$A9)*('Data - population'!$C$2:$C$2996=N$4)*('Data - population'!$D$2:$D$2996)),SUMPRODUCT(('Data - population'!$B$2:$B$2996=$A9)*('Data - population'!$C$2:$C$2996=N$4)*('Data - population'!$D$2:$D$2996)),"..")</f>
        <v>54988600</v>
      </c>
      <c r="P9" s="42"/>
    </row>
    <row r="10" spans="1:20" x14ac:dyDescent="0.25">
      <c r="A10" t="s">
        <v>10</v>
      </c>
      <c r="B10" s="9" cm="1">
        <f t="array" ref="B10">IF($B$3="Total non-fatal casualties",IF(SUMPRODUCT(('Data - victims'!$A$2:$A$40922=B$4)*('Data - victims'!$B$2:$B$40922=$A10)*('Data - victims'!$C$2:$C$40922="Total non-fatal casualties")*('Data - victims'!$D$2:$D$40922))+SUMPRODUCT(('Data - victims'!$A$2:$A$40922=B$4)*('Data - victims'!$B$2:$B$40922=$A10)*('Data - victims'!$C$2:$C$40922="Hospital severe")*('Data - victims'!$D$2:$D$40922))+SUMPRODUCT(('Data - victims'!$A$2:$A$40922=B$4)*('Data - victims'!$B$2:$B$40922=$A10)*('Data - victims'!$C$2:$C$40922="Hospital slight")*('Data - victims'!$D$2:$D$40922))+SUMPRODUCT(('Data - victims'!$A$2:$A$40922=B$4)*('Data - victims'!$B$2:$B$40922=$A10)*('Data - victims'!$C$2:$C$40922="First aid")*('Data - victims'!$D$2:$D$40922))+SUMPRODUCT(('Data - victims'!$A$2:$A$40922=B$4)*('Data - victims'!$B$2:$B$40922=$A10)*('Data - victims'!$C$2:$C$40922="Precautionary checks")*('Data - victims'!$D$2:$D$40922))=0,"..",SUMPRODUCT(('Data - victims'!$A$2:$A$40922=B$4)*('Data - victims'!$B$2:$B$40922=$A10)*('Data - victims'!$C$2:$C$40922="Total non-fatal casualties")*('Data - victims'!$D$2:$D$40922))+SUMPRODUCT(('Data - victims'!$A$2:$A$40922=B$4)*('Data - victims'!$B$2:$B$40922=$A10)*('Data - victims'!$C$2:$C$40922="Hospital severe")*('Data - victims'!$D$2:$D$40922))+SUMPRODUCT(('Data - victims'!$A$2:$A$40922=B$4)*('Data - victims'!$B$2:$B$40922=$A10)*('Data - victims'!$C$2:$C$40922="Hospital slight")*('Data - victims'!$D$2:$D$40922))+SUMPRODUCT(('Data - victims'!$A$2:$A$40922=B$4)*('Data - victims'!$B$2:$B$40922=$A10)*('Data - victims'!$C$2:$C$40922="First aid")*('Data - victims'!$D$2:$D$40922))+SUMPRODUCT(('Data - victims'!$A$2:$A$40922=B$4)*('Data - victims'!$B$2:$B$40922=$A10)*('Data - victims'!$C$2:$C$40922="Precautionary checks")*('Data - victims'!$D$2:$D$40922))),IF($B$3="Total casualties requiring hospital treatment",IF(SUMPRODUCT(('Data - victims'!$A$2:$A$40922=B$4)*('Data - victims'!$B$2:$B$40922=$A10)*('Data - victims'!$C$2:$C$40922="Total casualties requiring hospital treatment")*('Data - victims'!$D$2:$D$40922))+SUMPRODUCT(('Data - victims'!$A$2:$A$40922=B$4)*('Data - victims'!$B$2:$B$40922=$A10)*('Data - victims'!$C$2:$C$40922="Hospital severe")*('Data - victims'!$D$2:$D$40922))+SUMPRODUCT(('Data - victims'!$A$2:$A$40922=B$4)*('Data - victims'!$B$2:$B$40922=$A10)*('Data - victims'!$C$2:$C$40922="Hospital slight")*('Data - victims'!$D$2:$D$40922))=0,"..",SUMPRODUCT(('Data - victims'!$A$2:$A$40922=B$4)*('Data - victims'!$B$2:$B$40922=$A10)*('Data - victims'!$C$2:$C$40922="Total casualties requiring hospital treatment")*('Data - victims'!$D$2:$D$40922))+SUMPRODUCT(('Data - victims'!$A$2:$A$40922=B$4)*('Data - victims'!$B$2:$B$40922=$A10)*('Data - victims'!$C$2:$C$40922="Hospital severe")*('Data - victims'!$D$2:$D$40922))+SUMPRODUCT(('Data - victims'!$A$2:$A$40922=B$4)*('Data - victims'!$B$2:$B$40922=$A10)*('Data - victims'!$C$2:$C$40922="Hospital slight")*('Data - victims'!$D$2:$D$40922))),IF(SUMPRODUCT(('Data - victims'!$A$2:$A$40922=B$4)*('Data - victims'!$B$2:$B$40922=$A10)*('Data - victims'!$C$2:$C$40922=$B$3)*('Data - victims'!$D$2:$D$40922))=0,"..",SUMPRODUCT(('Data - victims'!$A$2:$A$40922=B$4)*('Data - victims'!$B$2:$B$40922=$A10)*('Data - victims'!$C$2:$C$40922=$B$3)*('Data - victims'!$D$2:$D$40922)))))</f>
        <v>682</v>
      </c>
      <c r="C10" s="9" t="str" cm="1">
        <f t="array" ref="C10">IF($B$3="Total non-fatal casualties",IF(SUMPRODUCT(('Data - victims'!$A$2:$A$40922=C$4)*('Data - victims'!$B$2:$B$40922=$A10)*('Data - victims'!$C$2:$C$40922="Total non-fatal casualties")*('Data - victims'!$D$2:$D$40922))+SUMPRODUCT(('Data - victims'!$A$2:$A$40922=C$4)*('Data - victims'!$B$2:$B$40922=$A10)*('Data - victims'!$C$2:$C$40922="Hospital severe")*('Data - victims'!$D$2:$D$40922))+SUMPRODUCT(('Data - victims'!$A$2:$A$40922=C$4)*('Data - victims'!$B$2:$B$40922=$A10)*('Data - victims'!$C$2:$C$40922="Hospital slight")*('Data - victims'!$D$2:$D$40922))+SUMPRODUCT(('Data - victims'!$A$2:$A$40922=C$4)*('Data - victims'!$B$2:$B$40922=$A10)*('Data - victims'!$C$2:$C$40922="First aid")*('Data - victims'!$D$2:$D$40922))+SUMPRODUCT(('Data - victims'!$A$2:$A$40922=C$4)*('Data - victims'!$B$2:$B$40922=$A10)*('Data - victims'!$C$2:$C$40922="Precautionary checks")*('Data - victims'!$D$2:$D$40922))=0,"..",SUMPRODUCT(('Data - victims'!$A$2:$A$40922=C$4)*('Data - victims'!$B$2:$B$40922=$A10)*('Data - victims'!$C$2:$C$40922="Total non-fatal casualties")*('Data - victims'!$D$2:$D$40922))+SUMPRODUCT(('Data - victims'!$A$2:$A$40922=C$4)*('Data - victims'!$B$2:$B$40922=$A10)*('Data - victims'!$C$2:$C$40922="Hospital severe")*('Data - victims'!$D$2:$D$40922))+SUMPRODUCT(('Data - victims'!$A$2:$A$40922=C$4)*('Data - victims'!$B$2:$B$40922=$A10)*('Data - victims'!$C$2:$C$40922="Hospital slight")*('Data - victims'!$D$2:$D$40922))+SUMPRODUCT(('Data - victims'!$A$2:$A$40922=C$4)*('Data - victims'!$B$2:$B$40922=$A10)*('Data - victims'!$C$2:$C$40922="First aid")*('Data - victims'!$D$2:$D$40922))+SUMPRODUCT(('Data - victims'!$A$2:$A$40922=C$4)*('Data - victims'!$B$2:$B$40922=$A10)*('Data - victims'!$C$2:$C$40922="Precautionary checks")*('Data - victims'!$D$2:$D$40922))),IF($B$3="Total casualties requiring hospital treatment",IF(SUMPRODUCT(('Data - victims'!$A$2:$A$40922=C$4)*('Data - victims'!$B$2:$B$40922=$A10)*('Data - victims'!$C$2:$C$40922="Total casualties requiring hospital treatment")*('Data - victims'!$D$2:$D$40922))+SUMPRODUCT(('Data - victims'!$A$2:$A$40922=C$4)*('Data - victims'!$B$2:$B$40922=$A10)*('Data - victims'!$C$2:$C$40922="Hospital severe")*('Data - victims'!$D$2:$D$40922))+SUMPRODUCT(('Data - victims'!$A$2:$A$40922=C$4)*('Data - victims'!$B$2:$B$40922=$A10)*('Data - victims'!$C$2:$C$40922="Hospital slight")*('Data - victims'!$D$2:$D$40922))=0,"..",SUMPRODUCT(('Data - victims'!$A$2:$A$40922=C$4)*('Data - victims'!$B$2:$B$40922=$A10)*('Data - victims'!$C$2:$C$40922="Total casualties requiring hospital treatment")*('Data - victims'!$D$2:$D$40922))+SUMPRODUCT(('Data - victims'!$A$2:$A$40922=C$4)*('Data - victims'!$B$2:$B$40922=$A10)*('Data - victims'!$C$2:$C$40922="Hospital severe")*('Data - victims'!$D$2:$D$40922))+SUMPRODUCT(('Data - victims'!$A$2:$A$40922=C$4)*('Data - victims'!$B$2:$B$40922=$A10)*('Data - victims'!$C$2:$C$40922="Hospital slight")*('Data - victims'!$D$2:$D$40922))),IF(SUMPRODUCT(('Data - victims'!$A$2:$A$40922=C$4)*('Data - victims'!$B$2:$B$40922=$A10)*('Data - victims'!$C$2:$C$40922=$B$3)*('Data - victims'!$D$2:$D$40922))=0,"..",SUMPRODUCT(('Data - victims'!$A$2:$A$40922=C$4)*('Data - victims'!$B$2:$B$40922=$A10)*('Data - victims'!$C$2:$C$40922=$B$3)*('Data - victims'!$D$2:$D$40922)))))</f>
        <v>..</v>
      </c>
      <c r="D10" s="9" t="str" cm="1">
        <f t="array" ref="D10">IF($B$3="Total non-fatal casualties",IF(SUMPRODUCT(('Data - victims'!$A$2:$A$40922=D$4)*('Data - victims'!$B$2:$B$40922=$A10)*('Data - victims'!$C$2:$C$40922="Total non-fatal casualties")*('Data - victims'!$D$2:$D$40922))+SUMPRODUCT(('Data - victims'!$A$2:$A$40922=D$4)*('Data - victims'!$B$2:$B$40922=$A10)*('Data - victims'!$C$2:$C$40922="Hospital severe")*('Data - victims'!$D$2:$D$40922))+SUMPRODUCT(('Data - victims'!$A$2:$A$40922=D$4)*('Data - victims'!$B$2:$B$40922=$A10)*('Data - victims'!$C$2:$C$40922="Hospital slight")*('Data - victims'!$D$2:$D$40922))+SUMPRODUCT(('Data - victims'!$A$2:$A$40922=D$4)*('Data - victims'!$B$2:$B$40922=$A10)*('Data - victims'!$C$2:$C$40922="First aid")*('Data - victims'!$D$2:$D$40922))+SUMPRODUCT(('Data - victims'!$A$2:$A$40922=D$4)*('Data - victims'!$B$2:$B$40922=$A10)*('Data - victims'!$C$2:$C$40922="Precautionary checks")*('Data - victims'!$D$2:$D$40922))=0,"..",SUMPRODUCT(('Data - victims'!$A$2:$A$40922=D$4)*('Data - victims'!$B$2:$B$40922=$A10)*('Data - victims'!$C$2:$C$40922="Total non-fatal casualties")*('Data - victims'!$D$2:$D$40922))+SUMPRODUCT(('Data - victims'!$A$2:$A$40922=D$4)*('Data - victims'!$B$2:$B$40922=$A10)*('Data - victims'!$C$2:$C$40922="Hospital severe")*('Data - victims'!$D$2:$D$40922))+SUMPRODUCT(('Data - victims'!$A$2:$A$40922=D$4)*('Data - victims'!$B$2:$B$40922=$A10)*('Data - victims'!$C$2:$C$40922="Hospital slight")*('Data - victims'!$D$2:$D$40922))+SUMPRODUCT(('Data - victims'!$A$2:$A$40922=D$4)*('Data - victims'!$B$2:$B$40922=$A10)*('Data - victims'!$C$2:$C$40922="First aid")*('Data - victims'!$D$2:$D$40922))+SUMPRODUCT(('Data - victims'!$A$2:$A$40922=D$4)*('Data - victims'!$B$2:$B$40922=$A10)*('Data - victims'!$C$2:$C$40922="Precautionary checks")*('Data - victims'!$D$2:$D$40922))),IF($B$3="Total casualties requiring hospital treatment",IF(SUMPRODUCT(('Data - victims'!$A$2:$A$40922=D$4)*('Data - victims'!$B$2:$B$40922=$A10)*('Data - victims'!$C$2:$C$40922="Total casualties requiring hospital treatment")*('Data - victims'!$D$2:$D$40922))+SUMPRODUCT(('Data - victims'!$A$2:$A$40922=D$4)*('Data - victims'!$B$2:$B$40922=$A10)*('Data - victims'!$C$2:$C$40922="Hospital severe")*('Data - victims'!$D$2:$D$40922))+SUMPRODUCT(('Data - victims'!$A$2:$A$40922=D$4)*('Data - victims'!$B$2:$B$40922=$A10)*('Data - victims'!$C$2:$C$40922="Hospital slight")*('Data - victims'!$D$2:$D$40922))=0,"..",SUMPRODUCT(('Data - victims'!$A$2:$A$40922=D$4)*('Data - victims'!$B$2:$B$40922=$A10)*('Data - victims'!$C$2:$C$40922="Total casualties requiring hospital treatment")*('Data - victims'!$D$2:$D$40922))+SUMPRODUCT(('Data - victims'!$A$2:$A$40922=D$4)*('Data - victims'!$B$2:$B$40922=$A10)*('Data - victims'!$C$2:$C$40922="Hospital severe")*('Data - victims'!$D$2:$D$40922))+SUMPRODUCT(('Data - victims'!$A$2:$A$40922=D$4)*('Data - victims'!$B$2:$B$40922=$A10)*('Data - victims'!$C$2:$C$40922="Hospital slight")*('Data - victims'!$D$2:$D$40922))),IF(SUMPRODUCT(('Data - victims'!$A$2:$A$40922=D$4)*('Data - victims'!$B$2:$B$40922=$A10)*('Data - victims'!$C$2:$C$40922=$B$3)*('Data - victims'!$D$2:$D$40922))=0,"..",SUMPRODUCT(('Data - victims'!$A$2:$A$40922=D$4)*('Data - victims'!$B$2:$B$40922=$A10)*('Data - victims'!$C$2:$C$40922=$B$3)*('Data - victims'!$D$2:$D$40922)))))</f>
        <v>..</v>
      </c>
      <c r="E10" s="9" cm="1">
        <f t="array" ref="E10">IF(SUMPRODUCT(('Data - victims'!$A$2:$A$40922=E$4)*('Data - victims'!$B$2:$B$40922=$A10)*('Data - victims'!$C$2:$C$40922=$B$3)*('Data - victims'!$D$2:$D$40922))=0,IF(OR(B10="..",C10="..",D10=".."),"..",IF(B10+C10+D10=0,"..",B10+C10+D10)),SUMPRODUCT(('Data - victims'!$A$2:$A$40922=E$4)*('Data - victims'!$B$2:$B$40922=$A10)*('Data - victims'!$C$2:$C$40922=$B$3)*('Data - victims'!$D$2:$D$40922)))</f>
        <v>859</v>
      </c>
      <c r="F10" s="37">
        <f t="shared" si="0"/>
        <v>14</v>
      </c>
      <c r="G10" s="37" t="str">
        <f t="shared" si="1"/>
        <v>..</v>
      </c>
      <c r="H10" s="37" t="str">
        <f t="shared" si="2"/>
        <v>..</v>
      </c>
      <c r="I10" s="37">
        <f t="shared" si="3"/>
        <v>16</v>
      </c>
      <c r="K10" s="38" cm="1">
        <f t="array" ref="K10">IF(SUMPRODUCT(('Data - population'!$B$2:$B$2996=$A10)*('Data - population'!$C$2:$C$2996=K$4)*('Data - population'!$D$2:$D$2996)),SUMPRODUCT(('Data - population'!$B$2:$B$2996=$A10)*('Data - population'!$C$2:$C$2996=K$4)*('Data - population'!$D$2:$D$2996)),"..")</f>
        <v>47187600</v>
      </c>
      <c r="L10" s="38" cm="1">
        <f t="array" ref="L10">IF(SUMPRODUCT(('Data - population'!$B$2:$B$2996=$A10)*('Data - population'!$C$2:$C$2996=L$4)*('Data - population'!$D$2:$D$2996)),SUMPRODUCT(('Data - population'!$B$2:$B$2996=$A10)*('Data - population'!$C$2:$C$2996=L$4)*('Data - population'!$D$2:$D$2996)),"..")</f>
        <v>5111800</v>
      </c>
      <c r="M10" s="38" cm="1">
        <f t="array" ref="M10">IF(SUMPRODUCT(('Data - population'!$B$2:$B$2996=$A10)*('Data - population'!$C$2:$C$2996=M$4)*('Data - population'!$D$2:$D$2996)),SUMPRODUCT(('Data - population'!$B$2:$B$2996=$A10)*('Data - population'!$C$2:$C$2996=M$4)*('Data - population'!$D$2:$D$2996)),"..")</f>
        <v>2810900</v>
      </c>
      <c r="N10" s="38" cm="1">
        <f t="array" ref="N10">IF(SUMPRODUCT(('Data - population'!$B$2:$B$2996=$A10)*('Data - population'!$C$2:$C$2996=N$4)*('Data - population'!$D$2:$D$2996)),SUMPRODUCT(('Data - population'!$B$2:$B$2996=$A10)*('Data - population'!$C$2:$C$2996=N$4)*('Data - population'!$D$2:$D$2996)),"..")</f>
        <v>55110300</v>
      </c>
      <c r="P10" s="42"/>
    </row>
    <row r="11" spans="1:20" x14ac:dyDescent="0.25">
      <c r="A11" t="s">
        <v>11</v>
      </c>
      <c r="B11" s="9" cm="1">
        <f t="array" ref="B11">IF($B$3="Total non-fatal casualties",IF(SUMPRODUCT(('Data - victims'!$A$2:$A$40922=B$4)*('Data - victims'!$B$2:$B$40922=$A11)*('Data - victims'!$C$2:$C$40922="Total non-fatal casualties")*('Data - victims'!$D$2:$D$40922))+SUMPRODUCT(('Data - victims'!$A$2:$A$40922=B$4)*('Data - victims'!$B$2:$B$40922=$A11)*('Data - victims'!$C$2:$C$40922="Hospital severe")*('Data - victims'!$D$2:$D$40922))+SUMPRODUCT(('Data - victims'!$A$2:$A$40922=B$4)*('Data - victims'!$B$2:$B$40922=$A11)*('Data - victims'!$C$2:$C$40922="Hospital slight")*('Data - victims'!$D$2:$D$40922))+SUMPRODUCT(('Data - victims'!$A$2:$A$40922=B$4)*('Data - victims'!$B$2:$B$40922=$A11)*('Data - victims'!$C$2:$C$40922="First aid")*('Data - victims'!$D$2:$D$40922))+SUMPRODUCT(('Data - victims'!$A$2:$A$40922=B$4)*('Data - victims'!$B$2:$B$40922=$A11)*('Data - victims'!$C$2:$C$40922="Precautionary checks")*('Data - victims'!$D$2:$D$40922))=0,"..",SUMPRODUCT(('Data - victims'!$A$2:$A$40922=B$4)*('Data - victims'!$B$2:$B$40922=$A11)*('Data - victims'!$C$2:$C$40922="Total non-fatal casualties")*('Data - victims'!$D$2:$D$40922))+SUMPRODUCT(('Data - victims'!$A$2:$A$40922=B$4)*('Data - victims'!$B$2:$B$40922=$A11)*('Data - victims'!$C$2:$C$40922="Hospital severe")*('Data - victims'!$D$2:$D$40922))+SUMPRODUCT(('Data - victims'!$A$2:$A$40922=B$4)*('Data - victims'!$B$2:$B$40922=$A11)*('Data - victims'!$C$2:$C$40922="Hospital slight")*('Data - victims'!$D$2:$D$40922))+SUMPRODUCT(('Data - victims'!$A$2:$A$40922=B$4)*('Data - victims'!$B$2:$B$40922=$A11)*('Data - victims'!$C$2:$C$40922="First aid")*('Data - victims'!$D$2:$D$40922))+SUMPRODUCT(('Data - victims'!$A$2:$A$40922=B$4)*('Data - victims'!$B$2:$B$40922=$A11)*('Data - victims'!$C$2:$C$40922="Precautionary checks")*('Data - victims'!$D$2:$D$40922))),IF($B$3="Total casualties requiring hospital treatment",IF(SUMPRODUCT(('Data - victims'!$A$2:$A$40922=B$4)*('Data - victims'!$B$2:$B$40922=$A11)*('Data - victims'!$C$2:$C$40922="Total casualties requiring hospital treatment")*('Data - victims'!$D$2:$D$40922))+SUMPRODUCT(('Data - victims'!$A$2:$A$40922=B$4)*('Data - victims'!$B$2:$B$40922=$A11)*('Data - victims'!$C$2:$C$40922="Hospital severe")*('Data - victims'!$D$2:$D$40922))+SUMPRODUCT(('Data - victims'!$A$2:$A$40922=B$4)*('Data - victims'!$B$2:$B$40922=$A11)*('Data - victims'!$C$2:$C$40922="Hospital slight")*('Data - victims'!$D$2:$D$40922))=0,"..",SUMPRODUCT(('Data - victims'!$A$2:$A$40922=B$4)*('Data - victims'!$B$2:$B$40922=$A11)*('Data - victims'!$C$2:$C$40922="Total casualties requiring hospital treatment")*('Data - victims'!$D$2:$D$40922))+SUMPRODUCT(('Data - victims'!$A$2:$A$40922=B$4)*('Data - victims'!$B$2:$B$40922=$A11)*('Data - victims'!$C$2:$C$40922="Hospital severe")*('Data - victims'!$D$2:$D$40922))+SUMPRODUCT(('Data - victims'!$A$2:$A$40922=B$4)*('Data - victims'!$B$2:$B$40922=$A11)*('Data - victims'!$C$2:$C$40922="Hospital slight")*('Data - victims'!$D$2:$D$40922))),IF(SUMPRODUCT(('Data - victims'!$A$2:$A$40922=B$4)*('Data - victims'!$B$2:$B$40922=$A11)*('Data - victims'!$C$2:$C$40922=$B$3)*('Data - victims'!$D$2:$D$40922))=0,"..",SUMPRODUCT(('Data - victims'!$A$2:$A$40922=B$4)*('Data - victims'!$B$2:$B$40922=$A11)*('Data - victims'!$C$2:$C$40922=$B$3)*('Data - victims'!$D$2:$D$40922)))))</f>
        <v>665</v>
      </c>
      <c r="C11" s="9" t="str" cm="1">
        <f t="array" ref="C11">IF($B$3="Total non-fatal casualties",IF(SUMPRODUCT(('Data - victims'!$A$2:$A$40922=C$4)*('Data - victims'!$B$2:$B$40922=$A11)*('Data - victims'!$C$2:$C$40922="Total non-fatal casualties")*('Data - victims'!$D$2:$D$40922))+SUMPRODUCT(('Data - victims'!$A$2:$A$40922=C$4)*('Data - victims'!$B$2:$B$40922=$A11)*('Data - victims'!$C$2:$C$40922="Hospital severe")*('Data - victims'!$D$2:$D$40922))+SUMPRODUCT(('Data - victims'!$A$2:$A$40922=C$4)*('Data - victims'!$B$2:$B$40922=$A11)*('Data - victims'!$C$2:$C$40922="Hospital slight")*('Data - victims'!$D$2:$D$40922))+SUMPRODUCT(('Data - victims'!$A$2:$A$40922=C$4)*('Data - victims'!$B$2:$B$40922=$A11)*('Data - victims'!$C$2:$C$40922="First aid")*('Data - victims'!$D$2:$D$40922))+SUMPRODUCT(('Data - victims'!$A$2:$A$40922=C$4)*('Data - victims'!$B$2:$B$40922=$A11)*('Data - victims'!$C$2:$C$40922="Precautionary checks")*('Data - victims'!$D$2:$D$40922))=0,"..",SUMPRODUCT(('Data - victims'!$A$2:$A$40922=C$4)*('Data - victims'!$B$2:$B$40922=$A11)*('Data - victims'!$C$2:$C$40922="Total non-fatal casualties")*('Data - victims'!$D$2:$D$40922))+SUMPRODUCT(('Data - victims'!$A$2:$A$40922=C$4)*('Data - victims'!$B$2:$B$40922=$A11)*('Data - victims'!$C$2:$C$40922="Hospital severe")*('Data - victims'!$D$2:$D$40922))+SUMPRODUCT(('Data - victims'!$A$2:$A$40922=C$4)*('Data - victims'!$B$2:$B$40922=$A11)*('Data - victims'!$C$2:$C$40922="Hospital slight")*('Data - victims'!$D$2:$D$40922))+SUMPRODUCT(('Data - victims'!$A$2:$A$40922=C$4)*('Data - victims'!$B$2:$B$40922=$A11)*('Data - victims'!$C$2:$C$40922="First aid")*('Data - victims'!$D$2:$D$40922))+SUMPRODUCT(('Data - victims'!$A$2:$A$40922=C$4)*('Data - victims'!$B$2:$B$40922=$A11)*('Data - victims'!$C$2:$C$40922="Precautionary checks")*('Data - victims'!$D$2:$D$40922))),IF($B$3="Total casualties requiring hospital treatment",IF(SUMPRODUCT(('Data - victims'!$A$2:$A$40922=C$4)*('Data - victims'!$B$2:$B$40922=$A11)*('Data - victims'!$C$2:$C$40922="Total casualties requiring hospital treatment")*('Data - victims'!$D$2:$D$40922))+SUMPRODUCT(('Data - victims'!$A$2:$A$40922=C$4)*('Data - victims'!$B$2:$B$40922=$A11)*('Data - victims'!$C$2:$C$40922="Hospital severe")*('Data - victims'!$D$2:$D$40922))+SUMPRODUCT(('Data - victims'!$A$2:$A$40922=C$4)*('Data - victims'!$B$2:$B$40922=$A11)*('Data - victims'!$C$2:$C$40922="Hospital slight")*('Data - victims'!$D$2:$D$40922))=0,"..",SUMPRODUCT(('Data - victims'!$A$2:$A$40922=C$4)*('Data - victims'!$B$2:$B$40922=$A11)*('Data - victims'!$C$2:$C$40922="Total casualties requiring hospital treatment")*('Data - victims'!$D$2:$D$40922))+SUMPRODUCT(('Data - victims'!$A$2:$A$40922=C$4)*('Data - victims'!$B$2:$B$40922=$A11)*('Data - victims'!$C$2:$C$40922="Hospital severe")*('Data - victims'!$D$2:$D$40922))+SUMPRODUCT(('Data - victims'!$A$2:$A$40922=C$4)*('Data - victims'!$B$2:$B$40922=$A11)*('Data - victims'!$C$2:$C$40922="Hospital slight")*('Data - victims'!$D$2:$D$40922))),IF(SUMPRODUCT(('Data - victims'!$A$2:$A$40922=C$4)*('Data - victims'!$B$2:$B$40922=$A11)*('Data - victims'!$C$2:$C$40922=$B$3)*('Data - victims'!$D$2:$D$40922))=0,"..",SUMPRODUCT(('Data - victims'!$A$2:$A$40922=C$4)*('Data - victims'!$B$2:$B$40922=$A11)*('Data - victims'!$C$2:$C$40922=$B$3)*('Data - victims'!$D$2:$D$40922)))))</f>
        <v>..</v>
      </c>
      <c r="D11" s="9" t="str" cm="1">
        <f t="array" ref="D11">IF($B$3="Total non-fatal casualties",IF(SUMPRODUCT(('Data - victims'!$A$2:$A$40922=D$4)*('Data - victims'!$B$2:$B$40922=$A11)*('Data - victims'!$C$2:$C$40922="Total non-fatal casualties")*('Data - victims'!$D$2:$D$40922))+SUMPRODUCT(('Data - victims'!$A$2:$A$40922=D$4)*('Data - victims'!$B$2:$B$40922=$A11)*('Data - victims'!$C$2:$C$40922="Hospital severe")*('Data - victims'!$D$2:$D$40922))+SUMPRODUCT(('Data - victims'!$A$2:$A$40922=D$4)*('Data - victims'!$B$2:$B$40922=$A11)*('Data - victims'!$C$2:$C$40922="Hospital slight")*('Data - victims'!$D$2:$D$40922))+SUMPRODUCT(('Data - victims'!$A$2:$A$40922=D$4)*('Data - victims'!$B$2:$B$40922=$A11)*('Data - victims'!$C$2:$C$40922="First aid")*('Data - victims'!$D$2:$D$40922))+SUMPRODUCT(('Data - victims'!$A$2:$A$40922=D$4)*('Data - victims'!$B$2:$B$40922=$A11)*('Data - victims'!$C$2:$C$40922="Precautionary checks")*('Data - victims'!$D$2:$D$40922))=0,"..",SUMPRODUCT(('Data - victims'!$A$2:$A$40922=D$4)*('Data - victims'!$B$2:$B$40922=$A11)*('Data - victims'!$C$2:$C$40922="Total non-fatal casualties")*('Data - victims'!$D$2:$D$40922))+SUMPRODUCT(('Data - victims'!$A$2:$A$40922=D$4)*('Data - victims'!$B$2:$B$40922=$A11)*('Data - victims'!$C$2:$C$40922="Hospital severe")*('Data - victims'!$D$2:$D$40922))+SUMPRODUCT(('Data - victims'!$A$2:$A$40922=D$4)*('Data - victims'!$B$2:$B$40922=$A11)*('Data - victims'!$C$2:$C$40922="Hospital slight")*('Data - victims'!$D$2:$D$40922))+SUMPRODUCT(('Data - victims'!$A$2:$A$40922=D$4)*('Data - victims'!$B$2:$B$40922=$A11)*('Data - victims'!$C$2:$C$40922="First aid")*('Data - victims'!$D$2:$D$40922))+SUMPRODUCT(('Data - victims'!$A$2:$A$40922=D$4)*('Data - victims'!$B$2:$B$40922=$A11)*('Data - victims'!$C$2:$C$40922="Precautionary checks")*('Data - victims'!$D$2:$D$40922))),IF($B$3="Total casualties requiring hospital treatment",IF(SUMPRODUCT(('Data - victims'!$A$2:$A$40922=D$4)*('Data - victims'!$B$2:$B$40922=$A11)*('Data - victims'!$C$2:$C$40922="Total casualties requiring hospital treatment")*('Data - victims'!$D$2:$D$40922))+SUMPRODUCT(('Data - victims'!$A$2:$A$40922=D$4)*('Data - victims'!$B$2:$B$40922=$A11)*('Data - victims'!$C$2:$C$40922="Hospital severe")*('Data - victims'!$D$2:$D$40922))+SUMPRODUCT(('Data - victims'!$A$2:$A$40922=D$4)*('Data - victims'!$B$2:$B$40922=$A11)*('Data - victims'!$C$2:$C$40922="Hospital slight")*('Data - victims'!$D$2:$D$40922))=0,"..",SUMPRODUCT(('Data - victims'!$A$2:$A$40922=D$4)*('Data - victims'!$B$2:$B$40922=$A11)*('Data - victims'!$C$2:$C$40922="Total casualties requiring hospital treatment")*('Data - victims'!$D$2:$D$40922))+SUMPRODUCT(('Data - victims'!$A$2:$A$40922=D$4)*('Data - victims'!$B$2:$B$40922=$A11)*('Data - victims'!$C$2:$C$40922="Hospital severe")*('Data - victims'!$D$2:$D$40922))+SUMPRODUCT(('Data - victims'!$A$2:$A$40922=D$4)*('Data - victims'!$B$2:$B$40922=$A11)*('Data - victims'!$C$2:$C$40922="Hospital slight")*('Data - victims'!$D$2:$D$40922))),IF(SUMPRODUCT(('Data - victims'!$A$2:$A$40922=D$4)*('Data - victims'!$B$2:$B$40922=$A11)*('Data - victims'!$C$2:$C$40922=$B$3)*('Data - victims'!$D$2:$D$40922))=0,"..",SUMPRODUCT(('Data - victims'!$A$2:$A$40922=D$4)*('Data - victims'!$B$2:$B$40922=$A11)*('Data - victims'!$C$2:$C$40922=$B$3)*('Data - victims'!$D$2:$D$40922)))))</f>
        <v>..</v>
      </c>
      <c r="E11" s="9" cm="1">
        <f t="array" ref="E11">IF(SUMPRODUCT(('Data - victims'!$A$2:$A$40922=E$4)*('Data - victims'!$B$2:$B$40922=$A11)*('Data - victims'!$C$2:$C$40922=$B$3)*('Data - victims'!$D$2:$D$40922))=0,IF(OR(B11="..",C11="..",D11=".."),"..",IF(B11+C11+D11=0,"..",B11+C11+D11)),SUMPRODUCT(('Data - victims'!$A$2:$A$40922=E$4)*('Data - victims'!$B$2:$B$40922=$A11)*('Data - victims'!$C$2:$C$40922=$B$3)*('Data - victims'!$D$2:$D$40922)))</f>
        <v>834</v>
      </c>
      <c r="F11" s="37">
        <f t="shared" si="0"/>
        <v>14</v>
      </c>
      <c r="G11" s="37" t="str">
        <f t="shared" si="1"/>
        <v>..</v>
      </c>
      <c r="H11" s="37" t="str">
        <f t="shared" si="2"/>
        <v>..</v>
      </c>
      <c r="I11" s="37">
        <f t="shared" si="3"/>
        <v>15</v>
      </c>
      <c r="K11" s="38" cm="1">
        <f t="array" ref="K11">IF(SUMPRODUCT(('Data - population'!$B$2:$B$2996=$A11)*('Data - population'!$C$2:$C$2996=K$4)*('Data - population'!$D$2:$D$2996)),SUMPRODUCT(('Data - population'!$B$2:$B$2996=$A11)*('Data - population'!$C$2:$C$2996=K$4)*('Data - population'!$D$2:$D$2996)),"..")</f>
        <v>47300400</v>
      </c>
      <c r="L11" s="38" cm="1">
        <f t="array" ref="L11">IF(SUMPRODUCT(('Data - population'!$B$2:$B$2996=$A11)*('Data - population'!$C$2:$C$2996=L$4)*('Data - population'!$D$2:$D$2996)),SUMPRODUCT(('Data - population'!$B$2:$B$2996=$A11)*('Data - population'!$C$2:$C$2996=L$4)*('Data - population'!$D$2:$D$2996)),"..")</f>
        <v>5099000</v>
      </c>
      <c r="M11" s="38" cm="1">
        <f t="array" ref="M11">IF(SUMPRODUCT(('Data - population'!$B$2:$B$2996=$A11)*('Data - population'!$C$2:$C$2996=M$4)*('Data - population'!$D$2:$D$2996)),SUMPRODUCT(('Data - population'!$B$2:$B$2996=$A11)*('Data - population'!$C$2:$C$2996=M$4)*('Data - population'!$D$2:$D$2996)),"..")</f>
        <v>2822600</v>
      </c>
      <c r="N11" s="38" cm="1">
        <f t="array" ref="N11">IF(SUMPRODUCT(('Data - population'!$B$2:$B$2996=$A11)*('Data - population'!$C$2:$C$2996=N$4)*('Data - population'!$D$2:$D$2996)),SUMPRODUCT(('Data - population'!$B$2:$B$2996=$A11)*('Data - population'!$C$2:$C$2996=N$4)*('Data - population'!$D$2:$D$2996)),"..")</f>
        <v>55222000</v>
      </c>
      <c r="P11" s="42"/>
    </row>
    <row r="12" spans="1:20" x14ac:dyDescent="0.25">
      <c r="A12" t="s">
        <v>12</v>
      </c>
      <c r="B12" s="9" cm="1">
        <f t="array" ref="B12">IF($B$3="Total non-fatal casualties",IF(SUMPRODUCT(('Data - victims'!$A$2:$A$40922=B$4)*('Data - victims'!$B$2:$B$40922=$A12)*('Data - victims'!$C$2:$C$40922="Total non-fatal casualties")*('Data - victims'!$D$2:$D$40922))+SUMPRODUCT(('Data - victims'!$A$2:$A$40922=B$4)*('Data - victims'!$B$2:$B$40922=$A12)*('Data - victims'!$C$2:$C$40922="Hospital severe")*('Data - victims'!$D$2:$D$40922))+SUMPRODUCT(('Data - victims'!$A$2:$A$40922=B$4)*('Data - victims'!$B$2:$B$40922=$A12)*('Data - victims'!$C$2:$C$40922="Hospital slight")*('Data - victims'!$D$2:$D$40922))+SUMPRODUCT(('Data - victims'!$A$2:$A$40922=B$4)*('Data - victims'!$B$2:$B$40922=$A12)*('Data - victims'!$C$2:$C$40922="First aid")*('Data - victims'!$D$2:$D$40922))+SUMPRODUCT(('Data - victims'!$A$2:$A$40922=B$4)*('Data - victims'!$B$2:$B$40922=$A12)*('Data - victims'!$C$2:$C$40922="Precautionary checks")*('Data - victims'!$D$2:$D$40922))=0,"..",SUMPRODUCT(('Data - victims'!$A$2:$A$40922=B$4)*('Data - victims'!$B$2:$B$40922=$A12)*('Data - victims'!$C$2:$C$40922="Total non-fatal casualties")*('Data - victims'!$D$2:$D$40922))+SUMPRODUCT(('Data - victims'!$A$2:$A$40922=B$4)*('Data - victims'!$B$2:$B$40922=$A12)*('Data - victims'!$C$2:$C$40922="Hospital severe")*('Data - victims'!$D$2:$D$40922))+SUMPRODUCT(('Data - victims'!$A$2:$A$40922=B$4)*('Data - victims'!$B$2:$B$40922=$A12)*('Data - victims'!$C$2:$C$40922="Hospital slight")*('Data - victims'!$D$2:$D$40922))+SUMPRODUCT(('Data - victims'!$A$2:$A$40922=B$4)*('Data - victims'!$B$2:$B$40922=$A12)*('Data - victims'!$C$2:$C$40922="First aid")*('Data - victims'!$D$2:$D$40922))+SUMPRODUCT(('Data - victims'!$A$2:$A$40922=B$4)*('Data - victims'!$B$2:$B$40922=$A12)*('Data - victims'!$C$2:$C$40922="Precautionary checks")*('Data - victims'!$D$2:$D$40922))),IF($B$3="Total casualties requiring hospital treatment",IF(SUMPRODUCT(('Data - victims'!$A$2:$A$40922=B$4)*('Data - victims'!$B$2:$B$40922=$A12)*('Data - victims'!$C$2:$C$40922="Total casualties requiring hospital treatment")*('Data - victims'!$D$2:$D$40922))+SUMPRODUCT(('Data - victims'!$A$2:$A$40922=B$4)*('Data - victims'!$B$2:$B$40922=$A12)*('Data - victims'!$C$2:$C$40922="Hospital severe")*('Data - victims'!$D$2:$D$40922))+SUMPRODUCT(('Data - victims'!$A$2:$A$40922=B$4)*('Data - victims'!$B$2:$B$40922=$A12)*('Data - victims'!$C$2:$C$40922="Hospital slight")*('Data - victims'!$D$2:$D$40922))=0,"..",SUMPRODUCT(('Data - victims'!$A$2:$A$40922=B$4)*('Data - victims'!$B$2:$B$40922=$A12)*('Data - victims'!$C$2:$C$40922="Total casualties requiring hospital treatment")*('Data - victims'!$D$2:$D$40922))+SUMPRODUCT(('Data - victims'!$A$2:$A$40922=B$4)*('Data - victims'!$B$2:$B$40922=$A12)*('Data - victims'!$C$2:$C$40922="Hospital severe")*('Data - victims'!$D$2:$D$40922))+SUMPRODUCT(('Data - victims'!$A$2:$A$40922=B$4)*('Data - victims'!$B$2:$B$40922=$A12)*('Data - victims'!$C$2:$C$40922="Hospital slight")*('Data - victims'!$D$2:$D$40922))),IF(SUMPRODUCT(('Data - victims'!$A$2:$A$40922=B$4)*('Data - victims'!$B$2:$B$40922=$A12)*('Data - victims'!$C$2:$C$40922=$B$3)*('Data - victims'!$D$2:$D$40922))=0,"..",SUMPRODUCT(('Data - victims'!$A$2:$A$40922=B$4)*('Data - victims'!$B$2:$B$40922=$A12)*('Data - victims'!$C$2:$C$40922=$B$3)*('Data - victims'!$D$2:$D$40922)))))</f>
        <v>681</v>
      </c>
      <c r="C12" s="9" t="str" cm="1">
        <f t="array" ref="C12">IF($B$3="Total non-fatal casualties",IF(SUMPRODUCT(('Data - victims'!$A$2:$A$40922=C$4)*('Data - victims'!$B$2:$B$40922=$A12)*('Data - victims'!$C$2:$C$40922="Total non-fatal casualties")*('Data - victims'!$D$2:$D$40922))+SUMPRODUCT(('Data - victims'!$A$2:$A$40922=C$4)*('Data - victims'!$B$2:$B$40922=$A12)*('Data - victims'!$C$2:$C$40922="Hospital severe")*('Data - victims'!$D$2:$D$40922))+SUMPRODUCT(('Data - victims'!$A$2:$A$40922=C$4)*('Data - victims'!$B$2:$B$40922=$A12)*('Data - victims'!$C$2:$C$40922="Hospital slight")*('Data - victims'!$D$2:$D$40922))+SUMPRODUCT(('Data - victims'!$A$2:$A$40922=C$4)*('Data - victims'!$B$2:$B$40922=$A12)*('Data - victims'!$C$2:$C$40922="First aid")*('Data - victims'!$D$2:$D$40922))+SUMPRODUCT(('Data - victims'!$A$2:$A$40922=C$4)*('Data - victims'!$B$2:$B$40922=$A12)*('Data - victims'!$C$2:$C$40922="Precautionary checks")*('Data - victims'!$D$2:$D$40922))=0,"..",SUMPRODUCT(('Data - victims'!$A$2:$A$40922=C$4)*('Data - victims'!$B$2:$B$40922=$A12)*('Data - victims'!$C$2:$C$40922="Total non-fatal casualties")*('Data - victims'!$D$2:$D$40922))+SUMPRODUCT(('Data - victims'!$A$2:$A$40922=C$4)*('Data - victims'!$B$2:$B$40922=$A12)*('Data - victims'!$C$2:$C$40922="Hospital severe")*('Data - victims'!$D$2:$D$40922))+SUMPRODUCT(('Data - victims'!$A$2:$A$40922=C$4)*('Data - victims'!$B$2:$B$40922=$A12)*('Data - victims'!$C$2:$C$40922="Hospital slight")*('Data - victims'!$D$2:$D$40922))+SUMPRODUCT(('Data - victims'!$A$2:$A$40922=C$4)*('Data - victims'!$B$2:$B$40922=$A12)*('Data - victims'!$C$2:$C$40922="First aid")*('Data - victims'!$D$2:$D$40922))+SUMPRODUCT(('Data - victims'!$A$2:$A$40922=C$4)*('Data - victims'!$B$2:$B$40922=$A12)*('Data - victims'!$C$2:$C$40922="Precautionary checks")*('Data - victims'!$D$2:$D$40922))),IF($B$3="Total casualties requiring hospital treatment",IF(SUMPRODUCT(('Data - victims'!$A$2:$A$40922=C$4)*('Data - victims'!$B$2:$B$40922=$A12)*('Data - victims'!$C$2:$C$40922="Total casualties requiring hospital treatment")*('Data - victims'!$D$2:$D$40922))+SUMPRODUCT(('Data - victims'!$A$2:$A$40922=C$4)*('Data - victims'!$B$2:$B$40922=$A12)*('Data - victims'!$C$2:$C$40922="Hospital severe")*('Data - victims'!$D$2:$D$40922))+SUMPRODUCT(('Data - victims'!$A$2:$A$40922=C$4)*('Data - victims'!$B$2:$B$40922=$A12)*('Data - victims'!$C$2:$C$40922="Hospital slight")*('Data - victims'!$D$2:$D$40922))=0,"..",SUMPRODUCT(('Data - victims'!$A$2:$A$40922=C$4)*('Data - victims'!$B$2:$B$40922=$A12)*('Data - victims'!$C$2:$C$40922="Total casualties requiring hospital treatment")*('Data - victims'!$D$2:$D$40922))+SUMPRODUCT(('Data - victims'!$A$2:$A$40922=C$4)*('Data - victims'!$B$2:$B$40922=$A12)*('Data - victims'!$C$2:$C$40922="Hospital severe")*('Data - victims'!$D$2:$D$40922))+SUMPRODUCT(('Data - victims'!$A$2:$A$40922=C$4)*('Data - victims'!$B$2:$B$40922=$A12)*('Data - victims'!$C$2:$C$40922="Hospital slight")*('Data - victims'!$D$2:$D$40922))),IF(SUMPRODUCT(('Data - victims'!$A$2:$A$40922=C$4)*('Data - victims'!$B$2:$B$40922=$A12)*('Data - victims'!$C$2:$C$40922=$B$3)*('Data - victims'!$D$2:$D$40922))=0,"..",SUMPRODUCT(('Data - victims'!$A$2:$A$40922=C$4)*('Data - victims'!$B$2:$B$40922=$A12)*('Data - victims'!$C$2:$C$40922=$B$3)*('Data - victims'!$D$2:$D$40922)))))</f>
        <v>..</v>
      </c>
      <c r="D12" s="9" t="str" cm="1">
        <f t="array" ref="D12">IF($B$3="Total non-fatal casualties",IF(SUMPRODUCT(('Data - victims'!$A$2:$A$40922=D$4)*('Data - victims'!$B$2:$B$40922=$A12)*('Data - victims'!$C$2:$C$40922="Total non-fatal casualties")*('Data - victims'!$D$2:$D$40922))+SUMPRODUCT(('Data - victims'!$A$2:$A$40922=D$4)*('Data - victims'!$B$2:$B$40922=$A12)*('Data - victims'!$C$2:$C$40922="Hospital severe")*('Data - victims'!$D$2:$D$40922))+SUMPRODUCT(('Data - victims'!$A$2:$A$40922=D$4)*('Data - victims'!$B$2:$B$40922=$A12)*('Data - victims'!$C$2:$C$40922="Hospital slight")*('Data - victims'!$D$2:$D$40922))+SUMPRODUCT(('Data - victims'!$A$2:$A$40922=D$4)*('Data - victims'!$B$2:$B$40922=$A12)*('Data - victims'!$C$2:$C$40922="First aid")*('Data - victims'!$D$2:$D$40922))+SUMPRODUCT(('Data - victims'!$A$2:$A$40922=D$4)*('Data - victims'!$B$2:$B$40922=$A12)*('Data - victims'!$C$2:$C$40922="Precautionary checks")*('Data - victims'!$D$2:$D$40922))=0,"..",SUMPRODUCT(('Data - victims'!$A$2:$A$40922=D$4)*('Data - victims'!$B$2:$B$40922=$A12)*('Data - victims'!$C$2:$C$40922="Total non-fatal casualties")*('Data - victims'!$D$2:$D$40922))+SUMPRODUCT(('Data - victims'!$A$2:$A$40922=D$4)*('Data - victims'!$B$2:$B$40922=$A12)*('Data - victims'!$C$2:$C$40922="Hospital severe")*('Data - victims'!$D$2:$D$40922))+SUMPRODUCT(('Data - victims'!$A$2:$A$40922=D$4)*('Data - victims'!$B$2:$B$40922=$A12)*('Data - victims'!$C$2:$C$40922="Hospital slight")*('Data - victims'!$D$2:$D$40922))+SUMPRODUCT(('Data - victims'!$A$2:$A$40922=D$4)*('Data - victims'!$B$2:$B$40922=$A12)*('Data - victims'!$C$2:$C$40922="First aid")*('Data - victims'!$D$2:$D$40922))+SUMPRODUCT(('Data - victims'!$A$2:$A$40922=D$4)*('Data - victims'!$B$2:$B$40922=$A12)*('Data - victims'!$C$2:$C$40922="Precautionary checks")*('Data - victims'!$D$2:$D$40922))),IF($B$3="Total casualties requiring hospital treatment",IF(SUMPRODUCT(('Data - victims'!$A$2:$A$40922=D$4)*('Data - victims'!$B$2:$B$40922=$A12)*('Data - victims'!$C$2:$C$40922="Total casualties requiring hospital treatment")*('Data - victims'!$D$2:$D$40922))+SUMPRODUCT(('Data - victims'!$A$2:$A$40922=D$4)*('Data - victims'!$B$2:$B$40922=$A12)*('Data - victims'!$C$2:$C$40922="Hospital severe")*('Data - victims'!$D$2:$D$40922))+SUMPRODUCT(('Data - victims'!$A$2:$A$40922=D$4)*('Data - victims'!$B$2:$B$40922=$A12)*('Data - victims'!$C$2:$C$40922="Hospital slight")*('Data - victims'!$D$2:$D$40922))=0,"..",SUMPRODUCT(('Data - victims'!$A$2:$A$40922=D$4)*('Data - victims'!$B$2:$B$40922=$A12)*('Data - victims'!$C$2:$C$40922="Total casualties requiring hospital treatment")*('Data - victims'!$D$2:$D$40922))+SUMPRODUCT(('Data - victims'!$A$2:$A$40922=D$4)*('Data - victims'!$B$2:$B$40922=$A12)*('Data - victims'!$C$2:$C$40922="Hospital severe")*('Data - victims'!$D$2:$D$40922))+SUMPRODUCT(('Data - victims'!$A$2:$A$40922=D$4)*('Data - victims'!$B$2:$B$40922=$A12)*('Data - victims'!$C$2:$C$40922="Hospital slight")*('Data - victims'!$D$2:$D$40922))),IF(SUMPRODUCT(('Data - victims'!$A$2:$A$40922=D$4)*('Data - victims'!$B$2:$B$40922=$A12)*('Data - victims'!$C$2:$C$40922=$B$3)*('Data - victims'!$D$2:$D$40922))=0,"..",SUMPRODUCT(('Data - victims'!$A$2:$A$40922=D$4)*('Data - victims'!$B$2:$B$40922=$A12)*('Data - victims'!$C$2:$C$40922=$B$3)*('Data - victims'!$D$2:$D$40922)))))</f>
        <v>..</v>
      </c>
      <c r="E12" s="9" cm="1">
        <f t="array" ref="E12">IF(SUMPRODUCT(('Data - victims'!$A$2:$A$40922=E$4)*('Data - victims'!$B$2:$B$40922=$A12)*('Data - victims'!$C$2:$C$40922=$B$3)*('Data - victims'!$D$2:$D$40922))=0,IF(OR(B12="..",C12="..",D12=".."),"..",IF(B12+C12+D12=0,"..",B12+C12+D12)),SUMPRODUCT(('Data - victims'!$A$2:$A$40922=E$4)*('Data - victims'!$B$2:$B$40922=$A12)*('Data - victims'!$C$2:$C$40922=$B$3)*('Data - victims'!$D$2:$D$40922)))</f>
        <v>855</v>
      </c>
      <c r="F12" s="37">
        <f t="shared" si="0"/>
        <v>14</v>
      </c>
      <c r="G12" s="37" t="str">
        <f t="shared" si="1"/>
        <v>..</v>
      </c>
      <c r="H12" s="37" t="str">
        <f t="shared" si="2"/>
        <v>..</v>
      </c>
      <c r="I12" s="37">
        <f t="shared" si="3"/>
        <v>15</v>
      </c>
      <c r="K12" s="38" cm="1">
        <f t="array" ref="K12">IF(SUMPRODUCT(('Data - population'!$B$2:$B$2996=$A12)*('Data - population'!$C$2:$C$2996=K$4)*('Data - population'!$D$2:$D$2996)),SUMPRODUCT(('Data - population'!$B$2:$B$2996=$A12)*('Data - population'!$C$2:$C$2996=K$4)*('Data - population'!$D$2:$D$2996)),"..")</f>
        <v>47412300</v>
      </c>
      <c r="L12" s="38" cm="1">
        <f t="array" ref="L12">IF(SUMPRODUCT(('Data - population'!$B$2:$B$2996=$A12)*('Data - population'!$C$2:$C$2996=L$4)*('Data - population'!$D$2:$D$2996)),SUMPRODUCT(('Data - population'!$B$2:$B$2996=$A12)*('Data - population'!$C$2:$C$2996=L$4)*('Data - population'!$D$2:$D$2996)),"..")</f>
        <v>5077400</v>
      </c>
      <c r="M12" s="38" cm="1">
        <f t="array" ref="M12">IF(SUMPRODUCT(('Data - population'!$B$2:$B$2996=$A12)*('Data - population'!$C$2:$C$2996=M$4)*('Data - population'!$D$2:$D$2996)),SUMPRODUCT(('Data - population'!$B$2:$B$2996=$A12)*('Data - population'!$C$2:$C$2996=M$4)*('Data - population'!$D$2:$D$2996)),"..")</f>
        <v>2841200</v>
      </c>
      <c r="N12" s="38" cm="1">
        <f t="array" ref="N12">IF(SUMPRODUCT(('Data - population'!$B$2:$B$2996=$A12)*('Data - population'!$C$2:$C$2996=N$4)*('Data - population'!$D$2:$D$2996)),SUMPRODUCT(('Data - population'!$B$2:$B$2996=$A12)*('Data - population'!$C$2:$C$2996=N$4)*('Data - population'!$D$2:$D$2996)),"..")</f>
        <v>55331000</v>
      </c>
      <c r="P12" s="42"/>
    </row>
    <row r="13" spans="1:20" x14ac:dyDescent="0.25">
      <c r="A13" t="s">
        <v>13</v>
      </c>
      <c r="B13" s="9" cm="1">
        <f t="array" ref="B13">IF($B$3="Total non-fatal casualties",IF(SUMPRODUCT(('Data - victims'!$A$2:$A$40922=B$4)*('Data - victims'!$B$2:$B$40922=$A13)*('Data - victims'!$C$2:$C$40922="Total non-fatal casualties")*('Data - victims'!$D$2:$D$40922))+SUMPRODUCT(('Data - victims'!$A$2:$A$40922=B$4)*('Data - victims'!$B$2:$B$40922=$A13)*('Data - victims'!$C$2:$C$40922="Hospital severe")*('Data - victims'!$D$2:$D$40922))+SUMPRODUCT(('Data - victims'!$A$2:$A$40922=B$4)*('Data - victims'!$B$2:$B$40922=$A13)*('Data - victims'!$C$2:$C$40922="Hospital slight")*('Data - victims'!$D$2:$D$40922))+SUMPRODUCT(('Data - victims'!$A$2:$A$40922=B$4)*('Data - victims'!$B$2:$B$40922=$A13)*('Data - victims'!$C$2:$C$40922="First aid")*('Data - victims'!$D$2:$D$40922))+SUMPRODUCT(('Data - victims'!$A$2:$A$40922=B$4)*('Data - victims'!$B$2:$B$40922=$A13)*('Data - victims'!$C$2:$C$40922="Precautionary checks")*('Data - victims'!$D$2:$D$40922))=0,"..",SUMPRODUCT(('Data - victims'!$A$2:$A$40922=B$4)*('Data - victims'!$B$2:$B$40922=$A13)*('Data - victims'!$C$2:$C$40922="Total non-fatal casualties")*('Data - victims'!$D$2:$D$40922))+SUMPRODUCT(('Data - victims'!$A$2:$A$40922=B$4)*('Data - victims'!$B$2:$B$40922=$A13)*('Data - victims'!$C$2:$C$40922="Hospital severe")*('Data - victims'!$D$2:$D$40922))+SUMPRODUCT(('Data - victims'!$A$2:$A$40922=B$4)*('Data - victims'!$B$2:$B$40922=$A13)*('Data - victims'!$C$2:$C$40922="Hospital slight")*('Data - victims'!$D$2:$D$40922))+SUMPRODUCT(('Data - victims'!$A$2:$A$40922=B$4)*('Data - victims'!$B$2:$B$40922=$A13)*('Data - victims'!$C$2:$C$40922="First aid")*('Data - victims'!$D$2:$D$40922))+SUMPRODUCT(('Data - victims'!$A$2:$A$40922=B$4)*('Data - victims'!$B$2:$B$40922=$A13)*('Data - victims'!$C$2:$C$40922="Precautionary checks")*('Data - victims'!$D$2:$D$40922))),IF($B$3="Total casualties requiring hospital treatment",IF(SUMPRODUCT(('Data - victims'!$A$2:$A$40922=B$4)*('Data - victims'!$B$2:$B$40922=$A13)*('Data - victims'!$C$2:$C$40922="Total casualties requiring hospital treatment")*('Data - victims'!$D$2:$D$40922))+SUMPRODUCT(('Data - victims'!$A$2:$A$40922=B$4)*('Data - victims'!$B$2:$B$40922=$A13)*('Data - victims'!$C$2:$C$40922="Hospital severe")*('Data - victims'!$D$2:$D$40922))+SUMPRODUCT(('Data - victims'!$A$2:$A$40922=B$4)*('Data - victims'!$B$2:$B$40922=$A13)*('Data - victims'!$C$2:$C$40922="Hospital slight")*('Data - victims'!$D$2:$D$40922))=0,"..",SUMPRODUCT(('Data - victims'!$A$2:$A$40922=B$4)*('Data - victims'!$B$2:$B$40922=$A13)*('Data - victims'!$C$2:$C$40922="Total casualties requiring hospital treatment")*('Data - victims'!$D$2:$D$40922))+SUMPRODUCT(('Data - victims'!$A$2:$A$40922=B$4)*('Data - victims'!$B$2:$B$40922=$A13)*('Data - victims'!$C$2:$C$40922="Hospital severe")*('Data - victims'!$D$2:$D$40922))+SUMPRODUCT(('Data - victims'!$A$2:$A$40922=B$4)*('Data - victims'!$B$2:$B$40922=$A13)*('Data - victims'!$C$2:$C$40922="Hospital slight")*('Data - victims'!$D$2:$D$40922))),IF(SUMPRODUCT(('Data - victims'!$A$2:$A$40922=B$4)*('Data - victims'!$B$2:$B$40922=$A13)*('Data - victims'!$C$2:$C$40922=$B$3)*('Data - victims'!$D$2:$D$40922))=0,"..",SUMPRODUCT(('Data - victims'!$A$2:$A$40922=B$4)*('Data - victims'!$B$2:$B$40922=$A13)*('Data - victims'!$C$2:$C$40922=$B$3)*('Data - victims'!$D$2:$D$40922)))))</f>
        <v>700</v>
      </c>
      <c r="C13" s="9" cm="1">
        <f t="array" ref="C13">IF($B$3="Total non-fatal casualties",IF(SUMPRODUCT(('Data - victims'!$A$2:$A$40922=C$4)*('Data - victims'!$B$2:$B$40922=$A13)*('Data - victims'!$C$2:$C$40922="Total non-fatal casualties")*('Data - victims'!$D$2:$D$40922))+SUMPRODUCT(('Data - victims'!$A$2:$A$40922=C$4)*('Data - victims'!$B$2:$B$40922=$A13)*('Data - victims'!$C$2:$C$40922="Hospital severe")*('Data - victims'!$D$2:$D$40922))+SUMPRODUCT(('Data - victims'!$A$2:$A$40922=C$4)*('Data - victims'!$B$2:$B$40922=$A13)*('Data - victims'!$C$2:$C$40922="Hospital slight")*('Data - victims'!$D$2:$D$40922))+SUMPRODUCT(('Data - victims'!$A$2:$A$40922=C$4)*('Data - victims'!$B$2:$B$40922=$A13)*('Data - victims'!$C$2:$C$40922="First aid")*('Data - victims'!$D$2:$D$40922))+SUMPRODUCT(('Data - victims'!$A$2:$A$40922=C$4)*('Data - victims'!$B$2:$B$40922=$A13)*('Data - victims'!$C$2:$C$40922="Precautionary checks")*('Data - victims'!$D$2:$D$40922))=0,"..",SUMPRODUCT(('Data - victims'!$A$2:$A$40922=C$4)*('Data - victims'!$B$2:$B$40922=$A13)*('Data - victims'!$C$2:$C$40922="Total non-fatal casualties")*('Data - victims'!$D$2:$D$40922))+SUMPRODUCT(('Data - victims'!$A$2:$A$40922=C$4)*('Data - victims'!$B$2:$B$40922=$A13)*('Data - victims'!$C$2:$C$40922="Hospital severe")*('Data - victims'!$D$2:$D$40922))+SUMPRODUCT(('Data - victims'!$A$2:$A$40922=C$4)*('Data - victims'!$B$2:$B$40922=$A13)*('Data - victims'!$C$2:$C$40922="Hospital slight")*('Data - victims'!$D$2:$D$40922))+SUMPRODUCT(('Data - victims'!$A$2:$A$40922=C$4)*('Data - victims'!$B$2:$B$40922=$A13)*('Data - victims'!$C$2:$C$40922="First aid")*('Data - victims'!$D$2:$D$40922))+SUMPRODUCT(('Data - victims'!$A$2:$A$40922=C$4)*('Data - victims'!$B$2:$B$40922=$A13)*('Data - victims'!$C$2:$C$40922="Precautionary checks")*('Data - victims'!$D$2:$D$40922))),IF($B$3="Total casualties requiring hospital treatment",IF(SUMPRODUCT(('Data - victims'!$A$2:$A$40922=C$4)*('Data - victims'!$B$2:$B$40922=$A13)*('Data - victims'!$C$2:$C$40922="Total casualties requiring hospital treatment")*('Data - victims'!$D$2:$D$40922))+SUMPRODUCT(('Data - victims'!$A$2:$A$40922=C$4)*('Data - victims'!$B$2:$B$40922=$A13)*('Data - victims'!$C$2:$C$40922="Hospital severe")*('Data - victims'!$D$2:$D$40922))+SUMPRODUCT(('Data - victims'!$A$2:$A$40922=C$4)*('Data - victims'!$B$2:$B$40922=$A13)*('Data - victims'!$C$2:$C$40922="Hospital slight")*('Data - victims'!$D$2:$D$40922))=0,"..",SUMPRODUCT(('Data - victims'!$A$2:$A$40922=C$4)*('Data - victims'!$B$2:$B$40922=$A13)*('Data - victims'!$C$2:$C$40922="Total casualties requiring hospital treatment")*('Data - victims'!$D$2:$D$40922))+SUMPRODUCT(('Data - victims'!$A$2:$A$40922=C$4)*('Data - victims'!$B$2:$B$40922=$A13)*('Data - victims'!$C$2:$C$40922="Hospital severe")*('Data - victims'!$D$2:$D$40922))+SUMPRODUCT(('Data - victims'!$A$2:$A$40922=C$4)*('Data - victims'!$B$2:$B$40922=$A13)*('Data - victims'!$C$2:$C$40922="Hospital slight")*('Data - victims'!$D$2:$D$40922))),IF(SUMPRODUCT(('Data - victims'!$A$2:$A$40922=C$4)*('Data - victims'!$B$2:$B$40922=$A13)*('Data - victims'!$C$2:$C$40922=$B$3)*('Data - victims'!$D$2:$D$40922))=0,"..",SUMPRODUCT(('Data - victims'!$A$2:$A$40922=C$4)*('Data - victims'!$B$2:$B$40922=$A13)*('Data - victims'!$C$2:$C$40922=$B$3)*('Data - victims'!$D$2:$D$40922)))))</f>
        <v>115</v>
      </c>
      <c r="D13" s="9" t="str" cm="1">
        <f t="array" ref="D13">IF($B$3="Total non-fatal casualties",IF(SUMPRODUCT(('Data - victims'!$A$2:$A$40922=D$4)*('Data - victims'!$B$2:$B$40922=$A13)*('Data - victims'!$C$2:$C$40922="Total non-fatal casualties")*('Data - victims'!$D$2:$D$40922))+SUMPRODUCT(('Data - victims'!$A$2:$A$40922=D$4)*('Data - victims'!$B$2:$B$40922=$A13)*('Data - victims'!$C$2:$C$40922="Hospital severe")*('Data - victims'!$D$2:$D$40922))+SUMPRODUCT(('Data - victims'!$A$2:$A$40922=D$4)*('Data - victims'!$B$2:$B$40922=$A13)*('Data - victims'!$C$2:$C$40922="Hospital slight")*('Data - victims'!$D$2:$D$40922))+SUMPRODUCT(('Data - victims'!$A$2:$A$40922=D$4)*('Data - victims'!$B$2:$B$40922=$A13)*('Data - victims'!$C$2:$C$40922="First aid")*('Data - victims'!$D$2:$D$40922))+SUMPRODUCT(('Data - victims'!$A$2:$A$40922=D$4)*('Data - victims'!$B$2:$B$40922=$A13)*('Data - victims'!$C$2:$C$40922="Precautionary checks")*('Data - victims'!$D$2:$D$40922))=0,"..",SUMPRODUCT(('Data - victims'!$A$2:$A$40922=D$4)*('Data - victims'!$B$2:$B$40922=$A13)*('Data - victims'!$C$2:$C$40922="Total non-fatal casualties")*('Data - victims'!$D$2:$D$40922))+SUMPRODUCT(('Data - victims'!$A$2:$A$40922=D$4)*('Data - victims'!$B$2:$B$40922=$A13)*('Data - victims'!$C$2:$C$40922="Hospital severe")*('Data - victims'!$D$2:$D$40922))+SUMPRODUCT(('Data - victims'!$A$2:$A$40922=D$4)*('Data - victims'!$B$2:$B$40922=$A13)*('Data - victims'!$C$2:$C$40922="Hospital slight")*('Data - victims'!$D$2:$D$40922))+SUMPRODUCT(('Data - victims'!$A$2:$A$40922=D$4)*('Data - victims'!$B$2:$B$40922=$A13)*('Data - victims'!$C$2:$C$40922="First aid")*('Data - victims'!$D$2:$D$40922))+SUMPRODUCT(('Data - victims'!$A$2:$A$40922=D$4)*('Data - victims'!$B$2:$B$40922=$A13)*('Data - victims'!$C$2:$C$40922="Precautionary checks")*('Data - victims'!$D$2:$D$40922))),IF($B$3="Total casualties requiring hospital treatment",IF(SUMPRODUCT(('Data - victims'!$A$2:$A$40922=D$4)*('Data - victims'!$B$2:$B$40922=$A13)*('Data - victims'!$C$2:$C$40922="Total casualties requiring hospital treatment")*('Data - victims'!$D$2:$D$40922))+SUMPRODUCT(('Data - victims'!$A$2:$A$40922=D$4)*('Data - victims'!$B$2:$B$40922=$A13)*('Data - victims'!$C$2:$C$40922="Hospital severe")*('Data - victims'!$D$2:$D$40922))+SUMPRODUCT(('Data - victims'!$A$2:$A$40922=D$4)*('Data - victims'!$B$2:$B$40922=$A13)*('Data - victims'!$C$2:$C$40922="Hospital slight")*('Data - victims'!$D$2:$D$40922))=0,"..",SUMPRODUCT(('Data - victims'!$A$2:$A$40922=D$4)*('Data - victims'!$B$2:$B$40922=$A13)*('Data - victims'!$C$2:$C$40922="Total casualties requiring hospital treatment")*('Data - victims'!$D$2:$D$40922))+SUMPRODUCT(('Data - victims'!$A$2:$A$40922=D$4)*('Data - victims'!$B$2:$B$40922=$A13)*('Data - victims'!$C$2:$C$40922="Hospital severe")*('Data - victims'!$D$2:$D$40922))+SUMPRODUCT(('Data - victims'!$A$2:$A$40922=D$4)*('Data - victims'!$B$2:$B$40922=$A13)*('Data - victims'!$C$2:$C$40922="Hospital slight")*('Data - victims'!$D$2:$D$40922))),IF(SUMPRODUCT(('Data - victims'!$A$2:$A$40922=D$4)*('Data - victims'!$B$2:$B$40922=$A13)*('Data - victims'!$C$2:$C$40922=$B$3)*('Data - victims'!$D$2:$D$40922))=0,"..",SUMPRODUCT(('Data - victims'!$A$2:$A$40922=D$4)*('Data - victims'!$B$2:$B$40922=$A13)*('Data - victims'!$C$2:$C$40922=$B$3)*('Data - victims'!$D$2:$D$40922)))))</f>
        <v>..</v>
      </c>
      <c r="E13" s="9" cm="1">
        <f t="array" ref="E13">IF(SUMPRODUCT(('Data - victims'!$A$2:$A$40922=E$4)*('Data - victims'!$B$2:$B$40922=$A13)*('Data - victims'!$C$2:$C$40922=$B$3)*('Data - victims'!$D$2:$D$40922))=0,IF(OR(B13="..",C13="..",D13=".."),"..",IF(B13+C13+D13=0,"..",B13+C13+D13)),SUMPRODUCT(('Data - victims'!$A$2:$A$40922=E$4)*('Data - victims'!$B$2:$B$40922=$A13)*('Data - victims'!$C$2:$C$40922=$B$3)*('Data - victims'!$D$2:$D$40922)))</f>
        <v>841</v>
      </c>
      <c r="F13" s="37">
        <f t="shared" si="0"/>
        <v>15</v>
      </c>
      <c r="G13" s="37">
        <f t="shared" si="1"/>
        <v>23</v>
      </c>
      <c r="H13" s="37" t="str">
        <f t="shared" si="2"/>
        <v>..</v>
      </c>
      <c r="I13" s="37">
        <f t="shared" si="3"/>
        <v>15</v>
      </c>
      <c r="K13" s="38" cm="1">
        <f t="array" ref="K13">IF(SUMPRODUCT(('Data - population'!$B$2:$B$2996=$A13)*('Data - population'!$C$2:$C$2996=K$4)*('Data - population'!$D$2:$D$2996)),SUMPRODUCT(('Data - population'!$B$2:$B$2996=$A13)*('Data - population'!$C$2:$C$2996=K$4)*('Data - population'!$D$2:$D$2996)),"..")</f>
        <v>47552700</v>
      </c>
      <c r="L13" s="38" cm="1">
        <f t="array" ref="L13">IF(SUMPRODUCT(('Data - population'!$B$2:$B$2996=$A13)*('Data - population'!$C$2:$C$2996=L$4)*('Data - population'!$D$2:$D$2996)),SUMPRODUCT(('Data - population'!$B$2:$B$2996=$A13)*('Data - population'!$C$2:$C$2996=L$4)*('Data - population'!$D$2:$D$2996)),"..")</f>
        <v>5078200</v>
      </c>
      <c r="M13" s="38" cm="1">
        <f t="array" ref="M13">IF(SUMPRODUCT(('Data - population'!$B$2:$B$2996=$A13)*('Data - population'!$C$2:$C$2996=M$4)*('Data - population'!$D$2:$D$2996)),SUMPRODUCT(('Data - population'!$B$2:$B$2996=$A13)*('Data - population'!$C$2:$C$2996=M$4)*('Data - population'!$D$2:$D$2996)),"..")</f>
        <v>2855200</v>
      </c>
      <c r="N13" s="38" cm="1">
        <f t="array" ref="N13">IF(SUMPRODUCT(('Data - population'!$B$2:$B$2996=$A13)*('Data - population'!$C$2:$C$2996=N$4)*('Data - population'!$D$2:$D$2996)),SUMPRODUCT(('Data - population'!$B$2:$B$2996=$A13)*('Data - population'!$C$2:$C$2996=N$4)*('Data - population'!$D$2:$D$2996)),"..")</f>
        <v>55486000</v>
      </c>
      <c r="P13" s="42"/>
    </row>
    <row r="14" spans="1:20" x14ac:dyDescent="0.25">
      <c r="A14" t="s">
        <v>14</v>
      </c>
      <c r="B14" s="9" cm="1">
        <f t="array" ref="B14">IF($B$3="Total non-fatal casualties",IF(SUMPRODUCT(('Data - victims'!$A$2:$A$40922=B$4)*('Data - victims'!$B$2:$B$40922=$A14)*('Data - victims'!$C$2:$C$40922="Total non-fatal casualties")*('Data - victims'!$D$2:$D$40922))+SUMPRODUCT(('Data - victims'!$A$2:$A$40922=B$4)*('Data - victims'!$B$2:$B$40922=$A14)*('Data - victims'!$C$2:$C$40922="Hospital severe")*('Data - victims'!$D$2:$D$40922))+SUMPRODUCT(('Data - victims'!$A$2:$A$40922=B$4)*('Data - victims'!$B$2:$B$40922=$A14)*('Data - victims'!$C$2:$C$40922="Hospital slight")*('Data - victims'!$D$2:$D$40922))+SUMPRODUCT(('Data - victims'!$A$2:$A$40922=B$4)*('Data - victims'!$B$2:$B$40922=$A14)*('Data - victims'!$C$2:$C$40922="First aid")*('Data - victims'!$D$2:$D$40922))+SUMPRODUCT(('Data - victims'!$A$2:$A$40922=B$4)*('Data - victims'!$B$2:$B$40922=$A14)*('Data - victims'!$C$2:$C$40922="Precautionary checks")*('Data - victims'!$D$2:$D$40922))=0,"..",SUMPRODUCT(('Data - victims'!$A$2:$A$40922=B$4)*('Data - victims'!$B$2:$B$40922=$A14)*('Data - victims'!$C$2:$C$40922="Total non-fatal casualties")*('Data - victims'!$D$2:$D$40922))+SUMPRODUCT(('Data - victims'!$A$2:$A$40922=B$4)*('Data - victims'!$B$2:$B$40922=$A14)*('Data - victims'!$C$2:$C$40922="Hospital severe")*('Data - victims'!$D$2:$D$40922))+SUMPRODUCT(('Data - victims'!$A$2:$A$40922=B$4)*('Data - victims'!$B$2:$B$40922=$A14)*('Data - victims'!$C$2:$C$40922="Hospital slight")*('Data - victims'!$D$2:$D$40922))+SUMPRODUCT(('Data - victims'!$A$2:$A$40922=B$4)*('Data - victims'!$B$2:$B$40922=$A14)*('Data - victims'!$C$2:$C$40922="First aid")*('Data - victims'!$D$2:$D$40922))+SUMPRODUCT(('Data - victims'!$A$2:$A$40922=B$4)*('Data - victims'!$B$2:$B$40922=$A14)*('Data - victims'!$C$2:$C$40922="Precautionary checks")*('Data - victims'!$D$2:$D$40922))),IF($B$3="Total casualties requiring hospital treatment",IF(SUMPRODUCT(('Data - victims'!$A$2:$A$40922=B$4)*('Data - victims'!$B$2:$B$40922=$A14)*('Data - victims'!$C$2:$C$40922="Total casualties requiring hospital treatment")*('Data - victims'!$D$2:$D$40922))+SUMPRODUCT(('Data - victims'!$A$2:$A$40922=B$4)*('Data - victims'!$B$2:$B$40922=$A14)*('Data - victims'!$C$2:$C$40922="Hospital severe")*('Data - victims'!$D$2:$D$40922))+SUMPRODUCT(('Data - victims'!$A$2:$A$40922=B$4)*('Data - victims'!$B$2:$B$40922=$A14)*('Data - victims'!$C$2:$C$40922="Hospital slight")*('Data - victims'!$D$2:$D$40922))=0,"..",SUMPRODUCT(('Data - victims'!$A$2:$A$40922=B$4)*('Data - victims'!$B$2:$B$40922=$A14)*('Data - victims'!$C$2:$C$40922="Total casualties requiring hospital treatment")*('Data - victims'!$D$2:$D$40922))+SUMPRODUCT(('Data - victims'!$A$2:$A$40922=B$4)*('Data - victims'!$B$2:$B$40922=$A14)*('Data - victims'!$C$2:$C$40922="Hospital severe")*('Data - victims'!$D$2:$D$40922))+SUMPRODUCT(('Data - victims'!$A$2:$A$40922=B$4)*('Data - victims'!$B$2:$B$40922=$A14)*('Data - victims'!$C$2:$C$40922="Hospital slight")*('Data - victims'!$D$2:$D$40922))),IF(SUMPRODUCT(('Data - victims'!$A$2:$A$40922=B$4)*('Data - victims'!$B$2:$B$40922=$A14)*('Data - victims'!$C$2:$C$40922=$B$3)*('Data - victims'!$D$2:$D$40922))=0,"..",SUMPRODUCT(('Data - victims'!$A$2:$A$40922=B$4)*('Data - victims'!$B$2:$B$40922=$A14)*('Data - victims'!$C$2:$C$40922=$B$3)*('Data - victims'!$D$2:$D$40922)))))</f>
        <v>688</v>
      </c>
      <c r="C14" s="9" cm="1">
        <f t="array" ref="C14">IF($B$3="Total non-fatal casualties",IF(SUMPRODUCT(('Data - victims'!$A$2:$A$40922=C$4)*('Data - victims'!$B$2:$B$40922=$A14)*('Data - victims'!$C$2:$C$40922="Total non-fatal casualties")*('Data - victims'!$D$2:$D$40922))+SUMPRODUCT(('Data - victims'!$A$2:$A$40922=C$4)*('Data - victims'!$B$2:$B$40922=$A14)*('Data - victims'!$C$2:$C$40922="Hospital severe")*('Data - victims'!$D$2:$D$40922))+SUMPRODUCT(('Data - victims'!$A$2:$A$40922=C$4)*('Data - victims'!$B$2:$B$40922=$A14)*('Data - victims'!$C$2:$C$40922="Hospital slight")*('Data - victims'!$D$2:$D$40922))+SUMPRODUCT(('Data - victims'!$A$2:$A$40922=C$4)*('Data - victims'!$B$2:$B$40922=$A14)*('Data - victims'!$C$2:$C$40922="First aid")*('Data - victims'!$D$2:$D$40922))+SUMPRODUCT(('Data - victims'!$A$2:$A$40922=C$4)*('Data - victims'!$B$2:$B$40922=$A14)*('Data - victims'!$C$2:$C$40922="Precautionary checks")*('Data - victims'!$D$2:$D$40922))=0,"..",SUMPRODUCT(('Data - victims'!$A$2:$A$40922=C$4)*('Data - victims'!$B$2:$B$40922=$A14)*('Data - victims'!$C$2:$C$40922="Total non-fatal casualties")*('Data - victims'!$D$2:$D$40922))+SUMPRODUCT(('Data - victims'!$A$2:$A$40922=C$4)*('Data - victims'!$B$2:$B$40922=$A14)*('Data - victims'!$C$2:$C$40922="Hospital severe")*('Data - victims'!$D$2:$D$40922))+SUMPRODUCT(('Data - victims'!$A$2:$A$40922=C$4)*('Data - victims'!$B$2:$B$40922=$A14)*('Data - victims'!$C$2:$C$40922="Hospital slight")*('Data - victims'!$D$2:$D$40922))+SUMPRODUCT(('Data - victims'!$A$2:$A$40922=C$4)*('Data - victims'!$B$2:$B$40922=$A14)*('Data - victims'!$C$2:$C$40922="First aid")*('Data - victims'!$D$2:$D$40922))+SUMPRODUCT(('Data - victims'!$A$2:$A$40922=C$4)*('Data - victims'!$B$2:$B$40922=$A14)*('Data - victims'!$C$2:$C$40922="Precautionary checks")*('Data - victims'!$D$2:$D$40922))),IF($B$3="Total casualties requiring hospital treatment",IF(SUMPRODUCT(('Data - victims'!$A$2:$A$40922=C$4)*('Data - victims'!$B$2:$B$40922=$A14)*('Data - victims'!$C$2:$C$40922="Total casualties requiring hospital treatment")*('Data - victims'!$D$2:$D$40922))+SUMPRODUCT(('Data - victims'!$A$2:$A$40922=C$4)*('Data - victims'!$B$2:$B$40922=$A14)*('Data - victims'!$C$2:$C$40922="Hospital severe")*('Data - victims'!$D$2:$D$40922))+SUMPRODUCT(('Data - victims'!$A$2:$A$40922=C$4)*('Data - victims'!$B$2:$B$40922=$A14)*('Data - victims'!$C$2:$C$40922="Hospital slight")*('Data - victims'!$D$2:$D$40922))=0,"..",SUMPRODUCT(('Data - victims'!$A$2:$A$40922=C$4)*('Data - victims'!$B$2:$B$40922=$A14)*('Data - victims'!$C$2:$C$40922="Total casualties requiring hospital treatment")*('Data - victims'!$D$2:$D$40922))+SUMPRODUCT(('Data - victims'!$A$2:$A$40922=C$4)*('Data - victims'!$B$2:$B$40922=$A14)*('Data - victims'!$C$2:$C$40922="Hospital severe")*('Data - victims'!$D$2:$D$40922))+SUMPRODUCT(('Data - victims'!$A$2:$A$40922=C$4)*('Data - victims'!$B$2:$B$40922=$A14)*('Data - victims'!$C$2:$C$40922="Hospital slight")*('Data - victims'!$D$2:$D$40922))),IF(SUMPRODUCT(('Data - victims'!$A$2:$A$40922=C$4)*('Data - victims'!$B$2:$B$40922=$A14)*('Data - victims'!$C$2:$C$40922=$B$3)*('Data - victims'!$D$2:$D$40922))=0,"..",SUMPRODUCT(('Data - victims'!$A$2:$A$40922=C$4)*('Data - victims'!$B$2:$B$40922=$A14)*('Data - victims'!$C$2:$C$40922=$B$3)*('Data - victims'!$D$2:$D$40922)))))</f>
        <v>137</v>
      </c>
      <c r="D14" s="9" t="str" cm="1">
        <f t="array" ref="D14">IF($B$3="Total non-fatal casualties",IF(SUMPRODUCT(('Data - victims'!$A$2:$A$40922=D$4)*('Data - victims'!$B$2:$B$40922=$A14)*('Data - victims'!$C$2:$C$40922="Total non-fatal casualties")*('Data - victims'!$D$2:$D$40922))+SUMPRODUCT(('Data - victims'!$A$2:$A$40922=D$4)*('Data - victims'!$B$2:$B$40922=$A14)*('Data - victims'!$C$2:$C$40922="Hospital severe")*('Data - victims'!$D$2:$D$40922))+SUMPRODUCT(('Data - victims'!$A$2:$A$40922=D$4)*('Data - victims'!$B$2:$B$40922=$A14)*('Data - victims'!$C$2:$C$40922="Hospital slight")*('Data - victims'!$D$2:$D$40922))+SUMPRODUCT(('Data - victims'!$A$2:$A$40922=D$4)*('Data - victims'!$B$2:$B$40922=$A14)*('Data - victims'!$C$2:$C$40922="First aid")*('Data - victims'!$D$2:$D$40922))+SUMPRODUCT(('Data - victims'!$A$2:$A$40922=D$4)*('Data - victims'!$B$2:$B$40922=$A14)*('Data - victims'!$C$2:$C$40922="Precautionary checks")*('Data - victims'!$D$2:$D$40922))=0,"..",SUMPRODUCT(('Data - victims'!$A$2:$A$40922=D$4)*('Data - victims'!$B$2:$B$40922=$A14)*('Data - victims'!$C$2:$C$40922="Total non-fatal casualties")*('Data - victims'!$D$2:$D$40922))+SUMPRODUCT(('Data - victims'!$A$2:$A$40922=D$4)*('Data - victims'!$B$2:$B$40922=$A14)*('Data - victims'!$C$2:$C$40922="Hospital severe")*('Data - victims'!$D$2:$D$40922))+SUMPRODUCT(('Data - victims'!$A$2:$A$40922=D$4)*('Data - victims'!$B$2:$B$40922=$A14)*('Data - victims'!$C$2:$C$40922="Hospital slight")*('Data - victims'!$D$2:$D$40922))+SUMPRODUCT(('Data - victims'!$A$2:$A$40922=D$4)*('Data - victims'!$B$2:$B$40922=$A14)*('Data - victims'!$C$2:$C$40922="First aid")*('Data - victims'!$D$2:$D$40922))+SUMPRODUCT(('Data - victims'!$A$2:$A$40922=D$4)*('Data - victims'!$B$2:$B$40922=$A14)*('Data - victims'!$C$2:$C$40922="Precautionary checks")*('Data - victims'!$D$2:$D$40922))),IF($B$3="Total casualties requiring hospital treatment",IF(SUMPRODUCT(('Data - victims'!$A$2:$A$40922=D$4)*('Data - victims'!$B$2:$B$40922=$A14)*('Data - victims'!$C$2:$C$40922="Total casualties requiring hospital treatment")*('Data - victims'!$D$2:$D$40922))+SUMPRODUCT(('Data - victims'!$A$2:$A$40922=D$4)*('Data - victims'!$B$2:$B$40922=$A14)*('Data - victims'!$C$2:$C$40922="Hospital severe")*('Data - victims'!$D$2:$D$40922))+SUMPRODUCT(('Data - victims'!$A$2:$A$40922=D$4)*('Data - victims'!$B$2:$B$40922=$A14)*('Data - victims'!$C$2:$C$40922="Hospital slight")*('Data - victims'!$D$2:$D$40922))=0,"..",SUMPRODUCT(('Data - victims'!$A$2:$A$40922=D$4)*('Data - victims'!$B$2:$B$40922=$A14)*('Data - victims'!$C$2:$C$40922="Total casualties requiring hospital treatment")*('Data - victims'!$D$2:$D$40922))+SUMPRODUCT(('Data - victims'!$A$2:$A$40922=D$4)*('Data - victims'!$B$2:$B$40922=$A14)*('Data - victims'!$C$2:$C$40922="Hospital severe")*('Data - victims'!$D$2:$D$40922))+SUMPRODUCT(('Data - victims'!$A$2:$A$40922=D$4)*('Data - victims'!$B$2:$B$40922=$A14)*('Data - victims'!$C$2:$C$40922="Hospital slight")*('Data - victims'!$D$2:$D$40922))),IF(SUMPRODUCT(('Data - victims'!$A$2:$A$40922=D$4)*('Data - victims'!$B$2:$B$40922=$A14)*('Data - victims'!$C$2:$C$40922=$B$3)*('Data - victims'!$D$2:$D$40922))=0,"..",SUMPRODUCT(('Data - victims'!$A$2:$A$40922=D$4)*('Data - victims'!$B$2:$B$40922=$A14)*('Data - victims'!$C$2:$C$40922=$B$3)*('Data - victims'!$D$2:$D$40922)))))</f>
        <v>..</v>
      </c>
      <c r="E14" s="9" cm="1">
        <f t="array" ref="E14">IF(SUMPRODUCT(('Data - victims'!$A$2:$A$40922=E$4)*('Data - victims'!$B$2:$B$40922=$A14)*('Data - victims'!$C$2:$C$40922=$B$3)*('Data - victims'!$D$2:$D$40922))=0,IF(OR(B14="..",C14="..",D14=".."),"..",IF(B14+C14+D14=0,"..",B14+C14+D14)),SUMPRODUCT(('Data - victims'!$A$2:$A$40922=E$4)*('Data - victims'!$B$2:$B$40922=$A14)*('Data - victims'!$C$2:$C$40922=$B$3)*('Data - victims'!$D$2:$D$40922)))</f>
        <v>853</v>
      </c>
      <c r="F14" s="37">
        <f t="shared" si="0"/>
        <v>14</v>
      </c>
      <c r="G14" s="37">
        <f t="shared" si="1"/>
        <v>27</v>
      </c>
      <c r="H14" s="37" t="str">
        <f t="shared" si="2"/>
        <v>..</v>
      </c>
      <c r="I14" s="37">
        <f t="shared" si="3"/>
        <v>15</v>
      </c>
      <c r="K14" s="38" cm="1">
        <f t="array" ref="K14">IF(SUMPRODUCT(('Data - population'!$B$2:$B$2996=$A14)*('Data - population'!$C$2:$C$2996=K$4)*('Data - population'!$D$2:$D$2996)),SUMPRODUCT(('Data - population'!$B$2:$B$2996=$A14)*('Data - population'!$C$2:$C$2996=K$4)*('Data - population'!$D$2:$D$2996)),"..")</f>
        <v>47699100</v>
      </c>
      <c r="L14" s="38" cm="1">
        <f t="array" ref="L14">IF(SUMPRODUCT(('Data - population'!$B$2:$B$2996=$A14)*('Data - population'!$C$2:$C$2996=L$4)*('Data - population'!$D$2:$D$2996)),SUMPRODUCT(('Data - population'!$B$2:$B$2996=$A14)*('Data - population'!$C$2:$C$2996=L$4)*('Data - population'!$D$2:$D$2996)),"..")</f>
        <v>5081300</v>
      </c>
      <c r="M14" s="38" cm="1">
        <f t="array" ref="M14">IF(SUMPRODUCT(('Data - population'!$B$2:$B$2996=$A14)*('Data - population'!$C$2:$C$2996=M$4)*('Data - population'!$D$2:$D$2996)),SUMPRODUCT(('Data - population'!$B$2:$B$2996=$A14)*('Data - population'!$C$2:$C$2996=M$4)*('Data - population'!$D$2:$D$2996)),"..")</f>
        <v>2861500</v>
      </c>
      <c r="N14" s="38" cm="1">
        <f t="array" ref="N14">IF(SUMPRODUCT(('Data - population'!$B$2:$B$2996=$A14)*('Data - population'!$C$2:$C$2996=N$4)*('Data - population'!$D$2:$D$2996)),SUMPRODUCT(('Data - population'!$B$2:$B$2996=$A14)*('Data - population'!$C$2:$C$2996=N$4)*('Data - population'!$D$2:$D$2996)),"..")</f>
        <v>55641900</v>
      </c>
      <c r="P14" s="42"/>
    </row>
    <row r="15" spans="1:20" x14ac:dyDescent="0.25">
      <c r="A15" t="s">
        <v>15</v>
      </c>
      <c r="B15" s="9" cm="1">
        <f t="array" ref="B15">IF($B$3="Total non-fatal casualties",IF(SUMPRODUCT(('Data - victims'!$A$2:$A$40922=B$4)*('Data - victims'!$B$2:$B$40922=$A15)*('Data - victims'!$C$2:$C$40922="Total non-fatal casualties")*('Data - victims'!$D$2:$D$40922))+SUMPRODUCT(('Data - victims'!$A$2:$A$40922=B$4)*('Data - victims'!$B$2:$B$40922=$A15)*('Data - victims'!$C$2:$C$40922="Hospital severe")*('Data - victims'!$D$2:$D$40922))+SUMPRODUCT(('Data - victims'!$A$2:$A$40922=B$4)*('Data - victims'!$B$2:$B$40922=$A15)*('Data - victims'!$C$2:$C$40922="Hospital slight")*('Data - victims'!$D$2:$D$40922))+SUMPRODUCT(('Data - victims'!$A$2:$A$40922=B$4)*('Data - victims'!$B$2:$B$40922=$A15)*('Data - victims'!$C$2:$C$40922="First aid")*('Data - victims'!$D$2:$D$40922))+SUMPRODUCT(('Data - victims'!$A$2:$A$40922=B$4)*('Data - victims'!$B$2:$B$40922=$A15)*('Data - victims'!$C$2:$C$40922="Precautionary checks")*('Data - victims'!$D$2:$D$40922))=0,"..",SUMPRODUCT(('Data - victims'!$A$2:$A$40922=B$4)*('Data - victims'!$B$2:$B$40922=$A15)*('Data - victims'!$C$2:$C$40922="Total non-fatal casualties")*('Data - victims'!$D$2:$D$40922))+SUMPRODUCT(('Data - victims'!$A$2:$A$40922=B$4)*('Data - victims'!$B$2:$B$40922=$A15)*('Data - victims'!$C$2:$C$40922="Hospital severe")*('Data - victims'!$D$2:$D$40922))+SUMPRODUCT(('Data - victims'!$A$2:$A$40922=B$4)*('Data - victims'!$B$2:$B$40922=$A15)*('Data - victims'!$C$2:$C$40922="Hospital slight")*('Data - victims'!$D$2:$D$40922))+SUMPRODUCT(('Data - victims'!$A$2:$A$40922=B$4)*('Data - victims'!$B$2:$B$40922=$A15)*('Data - victims'!$C$2:$C$40922="First aid")*('Data - victims'!$D$2:$D$40922))+SUMPRODUCT(('Data - victims'!$A$2:$A$40922=B$4)*('Data - victims'!$B$2:$B$40922=$A15)*('Data - victims'!$C$2:$C$40922="Precautionary checks")*('Data - victims'!$D$2:$D$40922))),IF($B$3="Total casualties requiring hospital treatment",IF(SUMPRODUCT(('Data - victims'!$A$2:$A$40922=B$4)*('Data - victims'!$B$2:$B$40922=$A15)*('Data - victims'!$C$2:$C$40922="Total casualties requiring hospital treatment")*('Data - victims'!$D$2:$D$40922))+SUMPRODUCT(('Data - victims'!$A$2:$A$40922=B$4)*('Data - victims'!$B$2:$B$40922=$A15)*('Data - victims'!$C$2:$C$40922="Hospital severe")*('Data - victims'!$D$2:$D$40922))+SUMPRODUCT(('Data - victims'!$A$2:$A$40922=B$4)*('Data - victims'!$B$2:$B$40922=$A15)*('Data - victims'!$C$2:$C$40922="Hospital slight")*('Data - victims'!$D$2:$D$40922))=0,"..",SUMPRODUCT(('Data - victims'!$A$2:$A$40922=B$4)*('Data - victims'!$B$2:$B$40922=$A15)*('Data - victims'!$C$2:$C$40922="Total casualties requiring hospital treatment")*('Data - victims'!$D$2:$D$40922))+SUMPRODUCT(('Data - victims'!$A$2:$A$40922=B$4)*('Data - victims'!$B$2:$B$40922=$A15)*('Data - victims'!$C$2:$C$40922="Hospital severe")*('Data - victims'!$D$2:$D$40922))+SUMPRODUCT(('Data - victims'!$A$2:$A$40922=B$4)*('Data - victims'!$B$2:$B$40922=$A15)*('Data - victims'!$C$2:$C$40922="Hospital slight")*('Data - victims'!$D$2:$D$40922))),IF(SUMPRODUCT(('Data - victims'!$A$2:$A$40922=B$4)*('Data - victims'!$B$2:$B$40922=$A15)*('Data - victims'!$C$2:$C$40922=$B$3)*('Data - victims'!$D$2:$D$40922))=0,"..",SUMPRODUCT(('Data - victims'!$A$2:$A$40922=B$4)*('Data - victims'!$B$2:$B$40922=$A15)*('Data - victims'!$C$2:$C$40922=$B$3)*('Data - victims'!$D$2:$D$40922)))))</f>
        <v>589</v>
      </c>
      <c r="C15" s="9" cm="1">
        <f t="array" ref="C15">IF($B$3="Total non-fatal casualties",IF(SUMPRODUCT(('Data - victims'!$A$2:$A$40922=C$4)*('Data - victims'!$B$2:$B$40922=$A15)*('Data - victims'!$C$2:$C$40922="Total non-fatal casualties")*('Data - victims'!$D$2:$D$40922))+SUMPRODUCT(('Data - victims'!$A$2:$A$40922=C$4)*('Data - victims'!$B$2:$B$40922=$A15)*('Data - victims'!$C$2:$C$40922="Hospital severe")*('Data - victims'!$D$2:$D$40922))+SUMPRODUCT(('Data - victims'!$A$2:$A$40922=C$4)*('Data - victims'!$B$2:$B$40922=$A15)*('Data - victims'!$C$2:$C$40922="Hospital slight")*('Data - victims'!$D$2:$D$40922))+SUMPRODUCT(('Data - victims'!$A$2:$A$40922=C$4)*('Data - victims'!$B$2:$B$40922=$A15)*('Data - victims'!$C$2:$C$40922="First aid")*('Data - victims'!$D$2:$D$40922))+SUMPRODUCT(('Data - victims'!$A$2:$A$40922=C$4)*('Data - victims'!$B$2:$B$40922=$A15)*('Data - victims'!$C$2:$C$40922="Precautionary checks")*('Data - victims'!$D$2:$D$40922))=0,"..",SUMPRODUCT(('Data - victims'!$A$2:$A$40922=C$4)*('Data - victims'!$B$2:$B$40922=$A15)*('Data - victims'!$C$2:$C$40922="Total non-fatal casualties")*('Data - victims'!$D$2:$D$40922))+SUMPRODUCT(('Data - victims'!$A$2:$A$40922=C$4)*('Data - victims'!$B$2:$B$40922=$A15)*('Data - victims'!$C$2:$C$40922="Hospital severe")*('Data - victims'!$D$2:$D$40922))+SUMPRODUCT(('Data - victims'!$A$2:$A$40922=C$4)*('Data - victims'!$B$2:$B$40922=$A15)*('Data - victims'!$C$2:$C$40922="Hospital slight")*('Data - victims'!$D$2:$D$40922))+SUMPRODUCT(('Data - victims'!$A$2:$A$40922=C$4)*('Data - victims'!$B$2:$B$40922=$A15)*('Data - victims'!$C$2:$C$40922="First aid")*('Data - victims'!$D$2:$D$40922))+SUMPRODUCT(('Data - victims'!$A$2:$A$40922=C$4)*('Data - victims'!$B$2:$B$40922=$A15)*('Data - victims'!$C$2:$C$40922="Precautionary checks")*('Data - victims'!$D$2:$D$40922))),IF($B$3="Total casualties requiring hospital treatment",IF(SUMPRODUCT(('Data - victims'!$A$2:$A$40922=C$4)*('Data - victims'!$B$2:$B$40922=$A15)*('Data - victims'!$C$2:$C$40922="Total casualties requiring hospital treatment")*('Data - victims'!$D$2:$D$40922))+SUMPRODUCT(('Data - victims'!$A$2:$A$40922=C$4)*('Data - victims'!$B$2:$B$40922=$A15)*('Data - victims'!$C$2:$C$40922="Hospital severe")*('Data - victims'!$D$2:$D$40922))+SUMPRODUCT(('Data - victims'!$A$2:$A$40922=C$4)*('Data - victims'!$B$2:$B$40922=$A15)*('Data - victims'!$C$2:$C$40922="Hospital slight")*('Data - victims'!$D$2:$D$40922))=0,"..",SUMPRODUCT(('Data - victims'!$A$2:$A$40922=C$4)*('Data - victims'!$B$2:$B$40922=$A15)*('Data - victims'!$C$2:$C$40922="Total casualties requiring hospital treatment")*('Data - victims'!$D$2:$D$40922))+SUMPRODUCT(('Data - victims'!$A$2:$A$40922=C$4)*('Data - victims'!$B$2:$B$40922=$A15)*('Data - victims'!$C$2:$C$40922="Hospital severe")*('Data - victims'!$D$2:$D$40922))+SUMPRODUCT(('Data - victims'!$A$2:$A$40922=C$4)*('Data - victims'!$B$2:$B$40922=$A15)*('Data - victims'!$C$2:$C$40922="Hospital slight")*('Data - victims'!$D$2:$D$40922))),IF(SUMPRODUCT(('Data - victims'!$A$2:$A$40922=C$4)*('Data - victims'!$B$2:$B$40922=$A15)*('Data - victims'!$C$2:$C$40922=$B$3)*('Data - victims'!$D$2:$D$40922))=0,"..",SUMPRODUCT(('Data - victims'!$A$2:$A$40922=C$4)*('Data - victims'!$B$2:$B$40922=$A15)*('Data - victims'!$C$2:$C$40922=$B$3)*('Data - victims'!$D$2:$D$40922)))))</f>
        <v>102</v>
      </c>
      <c r="D15" s="9" t="str" cm="1">
        <f t="array" ref="D15">IF($B$3="Total non-fatal casualties",IF(SUMPRODUCT(('Data - victims'!$A$2:$A$40922=D$4)*('Data - victims'!$B$2:$B$40922=$A15)*('Data - victims'!$C$2:$C$40922="Total non-fatal casualties")*('Data - victims'!$D$2:$D$40922))+SUMPRODUCT(('Data - victims'!$A$2:$A$40922=D$4)*('Data - victims'!$B$2:$B$40922=$A15)*('Data - victims'!$C$2:$C$40922="Hospital severe")*('Data - victims'!$D$2:$D$40922))+SUMPRODUCT(('Data - victims'!$A$2:$A$40922=D$4)*('Data - victims'!$B$2:$B$40922=$A15)*('Data - victims'!$C$2:$C$40922="Hospital slight")*('Data - victims'!$D$2:$D$40922))+SUMPRODUCT(('Data - victims'!$A$2:$A$40922=D$4)*('Data - victims'!$B$2:$B$40922=$A15)*('Data - victims'!$C$2:$C$40922="First aid")*('Data - victims'!$D$2:$D$40922))+SUMPRODUCT(('Data - victims'!$A$2:$A$40922=D$4)*('Data - victims'!$B$2:$B$40922=$A15)*('Data - victims'!$C$2:$C$40922="Precautionary checks")*('Data - victims'!$D$2:$D$40922))=0,"..",SUMPRODUCT(('Data - victims'!$A$2:$A$40922=D$4)*('Data - victims'!$B$2:$B$40922=$A15)*('Data - victims'!$C$2:$C$40922="Total non-fatal casualties")*('Data - victims'!$D$2:$D$40922))+SUMPRODUCT(('Data - victims'!$A$2:$A$40922=D$4)*('Data - victims'!$B$2:$B$40922=$A15)*('Data - victims'!$C$2:$C$40922="Hospital severe")*('Data - victims'!$D$2:$D$40922))+SUMPRODUCT(('Data - victims'!$A$2:$A$40922=D$4)*('Data - victims'!$B$2:$B$40922=$A15)*('Data - victims'!$C$2:$C$40922="Hospital slight")*('Data - victims'!$D$2:$D$40922))+SUMPRODUCT(('Data - victims'!$A$2:$A$40922=D$4)*('Data - victims'!$B$2:$B$40922=$A15)*('Data - victims'!$C$2:$C$40922="First aid")*('Data - victims'!$D$2:$D$40922))+SUMPRODUCT(('Data - victims'!$A$2:$A$40922=D$4)*('Data - victims'!$B$2:$B$40922=$A15)*('Data - victims'!$C$2:$C$40922="Precautionary checks")*('Data - victims'!$D$2:$D$40922))),IF($B$3="Total casualties requiring hospital treatment",IF(SUMPRODUCT(('Data - victims'!$A$2:$A$40922=D$4)*('Data - victims'!$B$2:$B$40922=$A15)*('Data - victims'!$C$2:$C$40922="Total casualties requiring hospital treatment")*('Data - victims'!$D$2:$D$40922))+SUMPRODUCT(('Data - victims'!$A$2:$A$40922=D$4)*('Data - victims'!$B$2:$B$40922=$A15)*('Data - victims'!$C$2:$C$40922="Hospital severe")*('Data - victims'!$D$2:$D$40922))+SUMPRODUCT(('Data - victims'!$A$2:$A$40922=D$4)*('Data - victims'!$B$2:$B$40922=$A15)*('Data - victims'!$C$2:$C$40922="Hospital slight")*('Data - victims'!$D$2:$D$40922))=0,"..",SUMPRODUCT(('Data - victims'!$A$2:$A$40922=D$4)*('Data - victims'!$B$2:$B$40922=$A15)*('Data - victims'!$C$2:$C$40922="Total casualties requiring hospital treatment")*('Data - victims'!$D$2:$D$40922))+SUMPRODUCT(('Data - victims'!$A$2:$A$40922=D$4)*('Data - victims'!$B$2:$B$40922=$A15)*('Data - victims'!$C$2:$C$40922="Hospital severe")*('Data - victims'!$D$2:$D$40922))+SUMPRODUCT(('Data - victims'!$A$2:$A$40922=D$4)*('Data - victims'!$B$2:$B$40922=$A15)*('Data - victims'!$C$2:$C$40922="Hospital slight")*('Data - victims'!$D$2:$D$40922))),IF(SUMPRODUCT(('Data - victims'!$A$2:$A$40922=D$4)*('Data - victims'!$B$2:$B$40922=$A15)*('Data - victims'!$C$2:$C$40922=$B$3)*('Data - victims'!$D$2:$D$40922))=0,"..",SUMPRODUCT(('Data - victims'!$A$2:$A$40922=D$4)*('Data - victims'!$B$2:$B$40922=$A15)*('Data - victims'!$C$2:$C$40922=$B$3)*('Data - victims'!$D$2:$D$40922)))))</f>
        <v>..</v>
      </c>
      <c r="E15" s="9" cm="1">
        <f t="array" ref="E15">IF(SUMPRODUCT(('Data - victims'!$A$2:$A$40922=E$4)*('Data - victims'!$B$2:$B$40922=$A15)*('Data - victims'!$C$2:$C$40922=$B$3)*('Data - victims'!$D$2:$D$40922))=0,IF(OR(B15="..",C15="..",D15=".."),"..",IF(B15+C15+D15=0,"..",B15+C15+D15)),SUMPRODUCT(('Data - victims'!$A$2:$A$40922=E$4)*('Data - victims'!$B$2:$B$40922=$A15)*('Data - victims'!$C$2:$C$40922=$B$3)*('Data - victims'!$D$2:$D$40922)))</f>
        <v>767</v>
      </c>
      <c r="F15" s="37">
        <f t="shared" si="0"/>
        <v>12</v>
      </c>
      <c r="G15" s="37">
        <f t="shared" si="1"/>
        <v>20</v>
      </c>
      <c r="H15" s="37" t="str">
        <f t="shared" si="2"/>
        <v>..</v>
      </c>
      <c r="I15" s="37">
        <f t="shared" si="3"/>
        <v>14</v>
      </c>
      <c r="K15" s="38" cm="1">
        <f t="array" ref="K15">IF(SUMPRODUCT(('Data - population'!$B$2:$B$2996=$A15)*('Data - population'!$C$2:$C$2996=K$4)*('Data - population'!$D$2:$D$2996)),SUMPRODUCT(('Data - population'!$B$2:$B$2996=$A15)*('Data - population'!$C$2:$C$2996=K$4)*('Data - population'!$D$2:$D$2996)),"..")</f>
        <v>47875000</v>
      </c>
      <c r="L15" s="38" cm="1">
        <f t="array" ref="L15">IF(SUMPRODUCT(('Data - population'!$B$2:$B$2996=$A15)*('Data - population'!$C$2:$C$2996=L$4)*('Data - population'!$D$2:$D$2996)),SUMPRODUCT(('Data - population'!$B$2:$B$2996=$A15)*('Data - population'!$C$2:$C$2996=L$4)*('Data - population'!$D$2:$D$2996)),"..")</f>
        <v>5083300</v>
      </c>
      <c r="M15" s="38" cm="1">
        <f t="array" ref="M15">IF(SUMPRODUCT(('Data - population'!$B$2:$B$2996=$A15)*('Data - population'!$C$2:$C$2996=M$4)*('Data - population'!$D$2:$D$2996)),SUMPRODUCT(('Data - population'!$B$2:$B$2996=$A15)*('Data - population'!$C$2:$C$2996=M$4)*('Data - population'!$D$2:$D$2996)),"..")</f>
        <v>2873000</v>
      </c>
      <c r="N15" s="38" cm="1">
        <f t="array" ref="N15">IF(SUMPRODUCT(('Data - population'!$B$2:$B$2996=$A15)*('Data - population'!$C$2:$C$2996=N$4)*('Data - population'!$D$2:$D$2996)),SUMPRODUCT(('Data - population'!$B$2:$B$2996=$A15)*('Data - population'!$C$2:$C$2996=N$4)*('Data - population'!$D$2:$D$2996)),"..")</f>
        <v>55831400</v>
      </c>
      <c r="P15" s="42"/>
    </row>
    <row r="16" spans="1:20" x14ac:dyDescent="0.25">
      <c r="A16" t="s">
        <v>16</v>
      </c>
      <c r="B16" s="9" cm="1">
        <f t="array" ref="B16">IF($B$3="Total non-fatal casualties",IF(SUMPRODUCT(('Data - victims'!$A$2:$A$40922=B$4)*('Data - victims'!$B$2:$B$40922=$A16)*('Data - victims'!$C$2:$C$40922="Total non-fatal casualties")*('Data - victims'!$D$2:$D$40922))+SUMPRODUCT(('Data - victims'!$A$2:$A$40922=B$4)*('Data - victims'!$B$2:$B$40922=$A16)*('Data - victims'!$C$2:$C$40922="Hospital severe")*('Data - victims'!$D$2:$D$40922))+SUMPRODUCT(('Data - victims'!$A$2:$A$40922=B$4)*('Data - victims'!$B$2:$B$40922=$A16)*('Data - victims'!$C$2:$C$40922="Hospital slight")*('Data - victims'!$D$2:$D$40922))+SUMPRODUCT(('Data - victims'!$A$2:$A$40922=B$4)*('Data - victims'!$B$2:$B$40922=$A16)*('Data - victims'!$C$2:$C$40922="First aid")*('Data - victims'!$D$2:$D$40922))+SUMPRODUCT(('Data - victims'!$A$2:$A$40922=B$4)*('Data - victims'!$B$2:$B$40922=$A16)*('Data - victims'!$C$2:$C$40922="Precautionary checks")*('Data - victims'!$D$2:$D$40922))=0,"..",SUMPRODUCT(('Data - victims'!$A$2:$A$40922=B$4)*('Data - victims'!$B$2:$B$40922=$A16)*('Data - victims'!$C$2:$C$40922="Total non-fatal casualties")*('Data - victims'!$D$2:$D$40922))+SUMPRODUCT(('Data - victims'!$A$2:$A$40922=B$4)*('Data - victims'!$B$2:$B$40922=$A16)*('Data - victims'!$C$2:$C$40922="Hospital severe")*('Data - victims'!$D$2:$D$40922))+SUMPRODUCT(('Data - victims'!$A$2:$A$40922=B$4)*('Data - victims'!$B$2:$B$40922=$A16)*('Data - victims'!$C$2:$C$40922="Hospital slight")*('Data - victims'!$D$2:$D$40922))+SUMPRODUCT(('Data - victims'!$A$2:$A$40922=B$4)*('Data - victims'!$B$2:$B$40922=$A16)*('Data - victims'!$C$2:$C$40922="First aid")*('Data - victims'!$D$2:$D$40922))+SUMPRODUCT(('Data - victims'!$A$2:$A$40922=B$4)*('Data - victims'!$B$2:$B$40922=$A16)*('Data - victims'!$C$2:$C$40922="Precautionary checks")*('Data - victims'!$D$2:$D$40922))),IF($B$3="Total casualties requiring hospital treatment",IF(SUMPRODUCT(('Data - victims'!$A$2:$A$40922=B$4)*('Data - victims'!$B$2:$B$40922=$A16)*('Data - victims'!$C$2:$C$40922="Total casualties requiring hospital treatment")*('Data - victims'!$D$2:$D$40922))+SUMPRODUCT(('Data - victims'!$A$2:$A$40922=B$4)*('Data - victims'!$B$2:$B$40922=$A16)*('Data - victims'!$C$2:$C$40922="Hospital severe")*('Data - victims'!$D$2:$D$40922))+SUMPRODUCT(('Data - victims'!$A$2:$A$40922=B$4)*('Data - victims'!$B$2:$B$40922=$A16)*('Data - victims'!$C$2:$C$40922="Hospital slight")*('Data - victims'!$D$2:$D$40922))=0,"..",SUMPRODUCT(('Data - victims'!$A$2:$A$40922=B$4)*('Data - victims'!$B$2:$B$40922=$A16)*('Data - victims'!$C$2:$C$40922="Total casualties requiring hospital treatment")*('Data - victims'!$D$2:$D$40922))+SUMPRODUCT(('Data - victims'!$A$2:$A$40922=B$4)*('Data - victims'!$B$2:$B$40922=$A16)*('Data - victims'!$C$2:$C$40922="Hospital severe")*('Data - victims'!$D$2:$D$40922))+SUMPRODUCT(('Data - victims'!$A$2:$A$40922=B$4)*('Data - victims'!$B$2:$B$40922=$A16)*('Data - victims'!$C$2:$C$40922="Hospital slight")*('Data - victims'!$D$2:$D$40922))),IF(SUMPRODUCT(('Data - victims'!$A$2:$A$40922=B$4)*('Data - victims'!$B$2:$B$40922=$A16)*('Data - victims'!$C$2:$C$40922=$B$3)*('Data - victims'!$D$2:$D$40922))=0,"..",SUMPRODUCT(('Data - victims'!$A$2:$A$40922=B$4)*('Data - victims'!$B$2:$B$40922=$A16)*('Data - victims'!$C$2:$C$40922=$B$3)*('Data - victims'!$D$2:$D$40922)))))</f>
        <v>529</v>
      </c>
      <c r="C16" s="9" cm="1">
        <f t="array" ref="C16">IF($B$3="Total non-fatal casualties",IF(SUMPRODUCT(('Data - victims'!$A$2:$A$40922=C$4)*('Data - victims'!$B$2:$B$40922=$A16)*('Data - victims'!$C$2:$C$40922="Total non-fatal casualties")*('Data - victims'!$D$2:$D$40922))+SUMPRODUCT(('Data - victims'!$A$2:$A$40922=C$4)*('Data - victims'!$B$2:$B$40922=$A16)*('Data - victims'!$C$2:$C$40922="Hospital severe")*('Data - victims'!$D$2:$D$40922))+SUMPRODUCT(('Data - victims'!$A$2:$A$40922=C$4)*('Data - victims'!$B$2:$B$40922=$A16)*('Data - victims'!$C$2:$C$40922="Hospital slight")*('Data - victims'!$D$2:$D$40922))+SUMPRODUCT(('Data - victims'!$A$2:$A$40922=C$4)*('Data - victims'!$B$2:$B$40922=$A16)*('Data - victims'!$C$2:$C$40922="First aid")*('Data - victims'!$D$2:$D$40922))+SUMPRODUCT(('Data - victims'!$A$2:$A$40922=C$4)*('Data - victims'!$B$2:$B$40922=$A16)*('Data - victims'!$C$2:$C$40922="Precautionary checks")*('Data - victims'!$D$2:$D$40922))=0,"..",SUMPRODUCT(('Data - victims'!$A$2:$A$40922=C$4)*('Data - victims'!$B$2:$B$40922=$A16)*('Data - victims'!$C$2:$C$40922="Total non-fatal casualties")*('Data - victims'!$D$2:$D$40922))+SUMPRODUCT(('Data - victims'!$A$2:$A$40922=C$4)*('Data - victims'!$B$2:$B$40922=$A16)*('Data - victims'!$C$2:$C$40922="Hospital severe")*('Data - victims'!$D$2:$D$40922))+SUMPRODUCT(('Data - victims'!$A$2:$A$40922=C$4)*('Data - victims'!$B$2:$B$40922=$A16)*('Data - victims'!$C$2:$C$40922="Hospital slight")*('Data - victims'!$D$2:$D$40922))+SUMPRODUCT(('Data - victims'!$A$2:$A$40922=C$4)*('Data - victims'!$B$2:$B$40922=$A16)*('Data - victims'!$C$2:$C$40922="First aid")*('Data - victims'!$D$2:$D$40922))+SUMPRODUCT(('Data - victims'!$A$2:$A$40922=C$4)*('Data - victims'!$B$2:$B$40922=$A16)*('Data - victims'!$C$2:$C$40922="Precautionary checks")*('Data - victims'!$D$2:$D$40922))),IF($B$3="Total casualties requiring hospital treatment",IF(SUMPRODUCT(('Data - victims'!$A$2:$A$40922=C$4)*('Data - victims'!$B$2:$B$40922=$A16)*('Data - victims'!$C$2:$C$40922="Total casualties requiring hospital treatment")*('Data - victims'!$D$2:$D$40922))+SUMPRODUCT(('Data - victims'!$A$2:$A$40922=C$4)*('Data - victims'!$B$2:$B$40922=$A16)*('Data - victims'!$C$2:$C$40922="Hospital severe")*('Data - victims'!$D$2:$D$40922))+SUMPRODUCT(('Data - victims'!$A$2:$A$40922=C$4)*('Data - victims'!$B$2:$B$40922=$A16)*('Data - victims'!$C$2:$C$40922="Hospital slight")*('Data - victims'!$D$2:$D$40922))=0,"..",SUMPRODUCT(('Data - victims'!$A$2:$A$40922=C$4)*('Data - victims'!$B$2:$B$40922=$A16)*('Data - victims'!$C$2:$C$40922="Total casualties requiring hospital treatment")*('Data - victims'!$D$2:$D$40922))+SUMPRODUCT(('Data - victims'!$A$2:$A$40922=C$4)*('Data - victims'!$B$2:$B$40922=$A16)*('Data - victims'!$C$2:$C$40922="Hospital severe")*('Data - victims'!$D$2:$D$40922))+SUMPRODUCT(('Data - victims'!$A$2:$A$40922=C$4)*('Data - victims'!$B$2:$B$40922=$A16)*('Data - victims'!$C$2:$C$40922="Hospital slight")*('Data - victims'!$D$2:$D$40922))),IF(SUMPRODUCT(('Data - victims'!$A$2:$A$40922=C$4)*('Data - victims'!$B$2:$B$40922=$A16)*('Data - victims'!$C$2:$C$40922=$B$3)*('Data - victims'!$D$2:$D$40922))=0,"..",SUMPRODUCT(('Data - victims'!$A$2:$A$40922=C$4)*('Data - victims'!$B$2:$B$40922=$A16)*('Data - victims'!$C$2:$C$40922=$B$3)*('Data - victims'!$D$2:$D$40922)))))</f>
        <v>127</v>
      </c>
      <c r="D16" s="9" t="str" cm="1">
        <f t="array" ref="D16">IF($B$3="Total non-fatal casualties",IF(SUMPRODUCT(('Data - victims'!$A$2:$A$40922=D$4)*('Data - victims'!$B$2:$B$40922=$A16)*('Data - victims'!$C$2:$C$40922="Total non-fatal casualties")*('Data - victims'!$D$2:$D$40922))+SUMPRODUCT(('Data - victims'!$A$2:$A$40922=D$4)*('Data - victims'!$B$2:$B$40922=$A16)*('Data - victims'!$C$2:$C$40922="Hospital severe")*('Data - victims'!$D$2:$D$40922))+SUMPRODUCT(('Data - victims'!$A$2:$A$40922=D$4)*('Data - victims'!$B$2:$B$40922=$A16)*('Data - victims'!$C$2:$C$40922="Hospital slight")*('Data - victims'!$D$2:$D$40922))+SUMPRODUCT(('Data - victims'!$A$2:$A$40922=D$4)*('Data - victims'!$B$2:$B$40922=$A16)*('Data - victims'!$C$2:$C$40922="First aid")*('Data - victims'!$D$2:$D$40922))+SUMPRODUCT(('Data - victims'!$A$2:$A$40922=D$4)*('Data - victims'!$B$2:$B$40922=$A16)*('Data - victims'!$C$2:$C$40922="Precautionary checks")*('Data - victims'!$D$2:$D$40922))=0,"..",SUMPRODUCT(('Data - victims'!$A$2:$A$40922=D$4)*('Data - victims'!$B$2:$B$40922=$A16)*('Data - victims'!$C$2:$C$40922="Total non-fatal casualties")*('Data - victims'!$D$2:$D$40922))+SUMPRODUCT(('Data - victims'!$A$2:$A$40922=D$4)*('Data - victims'!$B$2:$B$40922=$A16)*('Data - victims'!$C$2:$C$40922="Hospital severe")*('Data - victims'!$D$2:$D$40922))+SUMPRODUCT(('Data - victims'!$A$2:$A$40922=D$4)*('Data - victims'!$B$2:$B$40922=$A16)*('Data - victims'!$C$2:$C$40922="Hospital slight")*('Data - victims'!$D$2:$D$40922))+SUMPRODUCT(('Data - victims'!$A$2:$A$40922=D$4)*('Data - victims'!$B$2:$B$40922=$A16)*('Data - victims'!$C$2:$C$40922="First aid")*('Data - victims'!$D$2:$D$40922))+SUMPRODUCT(('Data - victims'!$A$2:$A$40922=D$4)*('Data - victims'!$B$2:$B$40922=$A16)*('Data - victims'!$C$2:$C$40922="Precautionary checks")*('Data - victims'!$D$2:$D$40922))),IF($B$3="Total casualties requiring hospital treatment",IF(SUMPRODUCT(('Data - victims'!$A$2:$A$40922=D$4)*('Data - victims'!$B$2:$B$40922=$A16)*('Data - victims'!$C$2:$C$40922="Total casualties requiring hospital treatment")*('Data - victims'!$D$2:$D$40922))+SUMPRODUCT(('Data - victims'!$A$2:$A$40922=D$4)*('Data - victims'!$B$2:$B$40922=$A16)*('Data - victims'!$C$2:$C$40922="Hospital severe")*('Data - victims'!$D$2:$D$40922))+SUMPRODUCT(('Data - victims'!$A$2:$A$40922=D$4)*('Data - victims'!$B$2:$B$40922=$A16)*('Data - victims'!$C$2:$C$40922="Hospital slight")*('Data - victims'!$D$2:$D$40922))=0,"..",SUMPRODUCT(('Data - victims'!$A$2:$A$40922=D$4)*('Data - victims'!$B$2:$B$40922=$A16)*('Data - victims'!$C$2:$C$40922="Total casualties requiring hospital treatment")*('Data - victims'!$D$2:$D$40922))+SUMPRODUCT(('Data - victims'!$A$2:$A$40922=D$4)*('Data - victims'!$B$2:$B$40922=$A16)*('Data - victims'!$C$2:$C$40922="Hospital severe")*('Data - victims'!$D$2:$D$40922))+SUMPRODUCT(('Data - victims'!$A$2:$A$40922=D$4)*('Data - victims'!$B$2:$B$40922=$A16)*('Data - victims'!$C$2:$C$40922="Hospital slight")*('Data - victims'!$D$2:$D$40922))),IF(SUMPRODUCT(('Data - victims'!$A$2:$A$40922=D$4)*('Data - victims'!$B$2:$B$40922=$A16)*('Data - victims'!$C$2:$C$40922=$B$3)*('Data - victims'!$D$2:$D$40922))=0,"..",SUMPRODUCT(('Data - victims'!$A$2:$A$40922=D$4)*('Data - victims'!$B$2:$B$40922=$A16)*('Data - victims'!$C$2:$C$40922=$B$3)*('Data - victims'!$D$2:$D$40922)))))</f>
        <v>..</v>
      </c>
      <c r="E16" s="9" cm="1">
        <f t="array" ref="E16">IF(SUMPRODUCT(('Data - victims'!$A$2:$A$40922=E$4)*('Data - victims'!$B$2:$B$40922=$A16)*('Data - victims'!$C$2:$C$40922=$B$3)*('Data - victims'!$D$2:$D$40922))=0,IF(OR(B16="..",C16="..",D16=".."),"..",IF(B16+C16+D16=0,"..",B16+C16+D16)),SUMPRODUCT(('Data - victims'!$A$2:$A$40922=E$4)*('Data - victims'!$B$2:$B$40922=$A16)*('Data - victims'!$C$2:$C$40922=$B$3)*('Data - victims'!$D$2:$D$40922)))</f>
        <v>693</v>
      </c>
      <c r="F16" s="37">
        <f t="shared" si="0"/>
        <v>11</v>
      </c>
      <c r="G16" s="37">
        <f t="shared" si="1"/>
        <v>25</v>
      </c>
      <c r="H16" s="37" t="str">
        <f t="shared" si="2"/>
        <v>..</v>
      </c>
      <c r="I16" s="37">
        <f t="shared" si="3"/>
        <v>12</v>
      </c>
      <c r="K16" s="38" cm="1">
        <f t="array" ref="K16">IF(SUMPRODUCT(('Data - population'!$B$2:$B$2996=$A16)*('Data - population'!$C$2:$C$2996=K$4)*('Data - population'!$D$2:$D$2996)),SUMPRODUCT(('Data - population'!$B$2:$B$2996=$A16)*('Data - population'!$C$2:$C$2996=K$4)*('Data - population'!$D$2:$D$2996)),"..")</f>
        <v>47998000</v>
      </c>
      <c r="L16" s="38" cm="1">
        <f t="array" ref="L16">IF(SUMPRODUCT(('Data - population'!$B$2:$B$2996=$A16)*('Data - population'!$C$2:$C$2996=L$4)*('Data - population'!$D$2:$D$2996)),SUMPRODUCT(('Data - population'!$B$2:$B$2996=$A16)*('Data - population'!$C$2:$C$2996=L$4)*('Data - population'!$D$2:$D$2996)),"..")</f>
        <v>5085600</v>
      </c>
      <c r="M16" s="38" cm="1">
        <f t="array" ref="M16">IF(SUMPRODUCT(('Data - population'!$B$2:$B$2996=$A16)*('Data - population'!$C$2:$C$2996=M$4)*('Data - population'!$D$2:$D$2996)),SUMPRODUCT(('Data - population'!$B$2:$B$2996=$A16)*('Data - population'!$C$2:$C$2996=M$4)*('Data - population'!$D$2:$D$2996)),"..")</f>
        <v>2877700</v>
      </c>
      <c r="N16" s="38" cm="1">
        <f t="array" ref="N16">IF(SUMPRODUCT(('Data - population'!$B$2:$B$2996=$A16)*('Data - population'!$C$2:$C$2996=N$4)*('Data - population'!$D$2:$D$2996)),SUMPRODUCT(('Data - population'!$B$2:$B$2996=$A16)*('Data - population'!$C$2:$C$2996=N$4)*('Data - population'!$D$2:$D$2996)),"..")</f>
        <v>55961300</v>
      </c>
      <c r="P16" s="42"/>
    </row>
    <row r="17" spans="1:16" x14ac:dyDescent="0.25">
      <c r="A17" t="s">
        <v>17</v>
      </c>
      <c r="B17" s="9" cm="1">
        <f t="array" ref="B17">IF($B$3="Total non-fatal casualties",IF(SUMPRODUCT(('Data - victims'!$A$2:$A$40922=B$4)*('Data - victims'!$B$2:$B$40922=$A17)*('Data - victims'!$C$2:$C$40922="Total non-fatal casualties")*('Data - victims'!$D$2:$D$40922))+SUMPRODUCT(('Data - victims'!$A$2:$A$40922=B$4)*('Data - victims'!$B$2:$B$40922=$A17)*('Data - victims'!$C$2:$C$40922="Hospital severe")*('Data - victims'!$D$2:$D$40922))+SUMPRODUCT(('Data - victims'!$A$2:$A$40922=B$4)*('Data - victims'!$B$2:$B$40922=$A17)*('Data - victims'!$C$2:$C$40922="Hospital slight")*('Data - victims'!$D$2:$D$40922))+SUMPRODUCT(('Data - victims'!$A$2:$A$40922=B$4)*('Data - victims'!$B$2:$B$40922=$A17)*('Data - victims'!$C$2:$C$40922="First aid")*('Data - victims'!$D$2:$D$40922))+SUMPRODUCT(('Data - victims'!$A$2:$A$40922=B$4)*('Data - victims'!$B$2:$B$40922=$A17)*('Data - victims'!$C$2:$C$40922="Precautionary checks")*('Data - victims'!$D$2:$D$40922))=0,"..",SUMPRODUCT(('Data - victims'!$A$2:$A$40922=B$4)*('Data - victims'!$B$2:$B$40922=$A17)*('Data - victims'!$C$2:$C$40922="Total non-fatal casualties")*('Data - victims'!$D$2:$D$40922))+SUMPRODUCT(('Data - victims'!$A$2:$A$40922=B$4)*('Data - victims'!$B$2:$B$40922=$A17)*('Data - victims'!$C$2:$C$40922="Hospital severe")*('Data - victims'!$D$2:$D$40922))+SUMPRODUCT(('Data - victims'!$A$2:$A$40922=B$4)*('Data - victims'!$B$2:$B$40922=$A17)*('Data - victims'!$C$2:$C$40922="Hospital slight")*('Data - victims'!$D$2:$D$40922))+SUMPRODUCT(('Data - victims'!$A$2:$A$40922=B$4)*('Data - victims'!$B$2:$B$40922=$A17)*('Data - victims'!$C$2:$C$40922="First aid")*('Data - victims'!$D$2:$D$40922))+SUMPRODUCT(('Data - victims'!$A$2:$A$40922=B$4)*('Data - victims'!$B$2:$B$40922=$A17)*('Data - victims'!$C$2:$C$40922="Precautionary checks")*('Data - victims'!$D$2:$D$40922))),IF($B$3="Total casualties requiring hospital treatment",IF(SUMPRODUCT(('Data - victims'!$A$2:$A$40922=B$4)*('Data - victims'!$B$2:$B$40922=$A17)*('Data - victims'!$C$2:$C$40922="Total casualties requiring hospital treatment")*('Data - victims'!$D$2:$D$40922))+SUMPRODUCT(('Data - victims'!$A$2:$A$40922=B$4)*('Data - victims'!$B$2:$B$40922=$A17)*('Data - victims'!$C$2:$C$40922="Hospital severe")*('Data - victims'!$D$2:$D$40922))+SUMPRODUCT(('Data - victims'!$A$2:$A$40922=B$4)*('Data - victims'!$B$2:$B$40922=$A17)*('Data - victims'!$C$2:$C$40922="Hospital slight")*('Data - victims'!$D$2:$D$40922))=0,"..",SUMPRODUCT(('Data - victims'!$A$2:$A$40922=B$4)*('Data - victims'!$B$2:$B$40922=$A17)*('Data - victims'!$C$2:$C$40922="Total casualties requiring hospital treatment")*('Data - victims'!$D$2:$D$40922))+SUMPRODUCT(('Data - victims'!$A$2:$A$40922=B$4)*('Data - victims'!$B$2:$B$40922=$A17)*('Data - victims'!$C$2:$C$40922="Hospital severe")*('Data - victims'!$D$2:$D$40922))+SUMPRODUCT(('Data - victims'!$A$2:$A$40922=B$4)*('Data - victims'!$B$2:$B$40922=$A17)*('Data - victims'!$C$2:$C$40922="Hospital slight")*('Data - victims'!$D$2:$D$40922))),IF(SUMPRODUCT(('Data - victims'!$A$2:$A$40922=B$4)*('Data - victims'!$B$2:$B$40922=$A17)*('Data - victims'!$C$2:$C$40922=$B$3)*('Data - victims'!$D$2:$D$40922))=0,"..",SUMPRODUCT(('Data - victims'!$A$2:$A$40922=B$4)*('Data - victims'!$B$2:$B$40922=$A17)*('Data - victims'!$C$2:$C$40922=$B$3)*('Data - victims'!$D$2:$D$40922)))))</f>
        <v>558</v>
      </c>
      <c r="C17" s="9" t="str" cm="1">
        <f t="array" ref="C17">IF($B$3="Total non-fatal casualties",IF(SUMPRODUCT(('Data - victims'!$A$2:$A$40922=C$4)*('Data - victims'!$B$2:$B$40922=$A17)*('Data - victims'!$C$2:$C$40922="Total non-fatal casualties")*('Data - victims'!$D$2:$D$40922))+SUMPRODUCT(('Data - victims'!$A$2:$A$40922=C$4)*('Data - victims'!$B$2:$B$40922=$A17)*('Data - victims'!$C$2:$C$40922="Hospital severe")*('Data - victims'!$D$2:$D$40922))+SUMPRODUCT(('Data - victims'!$A$2:$A$40922=C$4)*('Data - victims'!$B$2:$B$40922=$A17)*('Data - victims'!$C$2:$C$40922="Hospital slight")*('Data - victims'!$D$2:$D$40922))+SUMPRODUCT(('Data - victims'!$A$2:$A$40922=C$4)*('Data - victims'!$B$2:$B$40922=$A17)*('Data - victims'!$C$2:$C$40922="First aid")*('Data - victims'!$D$2:$D$40922))+SUMPRODUCT(('Data - victims'!$A$2:$A$40922=C$4)*('Data - victims'!$B$2:$B$40922=$A17)*('Data - victims'!$C$2:$C$40922="Precautionary checks")*('Data - victims'!$D$2:$D$40922))=0,"..",SUMPRODUCT(('Data - victims'!$A$2:$A$40922=C$4)*('Data - victims'!$B$2:$B$40922=$A17)*('Data - victims'!$C$2:$C$40922="Total non-fatal casualties")*('Data - victims'!$D$2:$D$40922))+SUMPRODUCT(('Data - victims'!$A$2:$A$40922=C$4)*('Data - victims'!$B$2:$B$40922=$A17)*('Data - victims'!$C$2:$C$40922="Hospital severe")*('Data - victims'!$D$2:$D$40922))+SUMPRODUCT(('Data - victims'!$A$2:$A$40922=C$4)*('Data - victims'!$B$2:$B$40922=$A17)*('Data - victims'!$C$2:$C$40922="Hospital slight")*('Data - victims'!$D$2:$D$40922))+SUMPRODUCT(('Data - victims'!$A$2:$A$40922=C$4)*('Data - victims'!$B$2:$B$40922=$A17)*('Data - victims'!$C$2:$C$40922="First aid")*('Data - victims'!$D$2:$D$40922))+SUMPRODUCT(('Data - victims'!$A$2:$A$40922=C$4)*('Data - victims'!$B$2:$B$40922=$A17)*('Data - victims'!$C$2:$C$40922="Precautionary checks")*('Data - victims'!$D$2:$D$40922))),IF($B$3="Total casualties requiring hospital treatment",IF(SUMPRODUCT(('Data - victims'!$A$2:$A$40922=C$4)*('Data - victims'!$B$2:$B$40922=$A17)*('Data - victims'!$C$2:$C$40922="Total casualties requiring hospital treatment")*('Data - victims'!$D$2:$D$40922))+SUMPRODUCT(('Data - victims'!$A$2:$A$40922=C$4)*('Data - victims'!$B$2:$B$40922=$A17)*('Data - victims'!$C$2:$C$40922="Hospital severe")*('Data - victims'!$D$2:$D$40922))+SUMPRODUCT(('Data - victims'!$A$2:$A$40922=C$4)*('Data - victims'!$B$2:$B$40922=$A17)*('Data - victims'!$C$2:$C$40922="Hospital slight")*('Data - victims'!$D$2:$D$40922))=0,"..",SUMPRODUCT(('Data - victims'!$A$2:$A$40922=C$4)*('Data - victims'!$B$2:$B$40922=$A17)*('Data - victims'!$C$2:$C$40922="Total casualties requiring hospital treatment")*('Data - victims'!$D$2:$D$40922))+SUMPRODUCT(('Data - victims'!$A$2:$A$40922=C$4)*('Data - victims'!$B$2:$B$40922=$A17)*('Data - victims'!$C$2:$C$40922="Hospital severe")*('Data - victims'!$D$2:$D$40922))+SUMPRODUCT(('Data - victims'!$A$2:$A$40922=C$4)*('Data - victims'!$B$2:$B$40922=$A17)*('Data - victims'!$C$2:$C$40922="Hospital slight")*('Data - victims'!$D$2:$D$40922))),IF(SUMPRODUCT(('Data - victims'!$A$2:$A$40922=C$4)*('Data - victims'!$B$2:$B$40922=$A17)*('Data - victims'!$C$2:$C$40922=$B$3)*('Data - victims'!$D$2:$D$40922))=0,"..",SUMPRODUCT(('Data - victims'!$A$2:$A$40922=C$4)*('Data - victims'!$B$2:$B$40922=$A17)*('Data - victims'!$C$2:$C$40922=$B$3)*('Data - victims'!$D$2:$D$40922)))))</f>
        <v>..</v>
      </c>
      <c r="D17" s="9" t="str" cm="1">
        <f t="array" ref="D17">IF($B$3="Total non-fatal casualties",IF(SUMPRODUCT(('Data - victims'!$A$2:$A$40922=D$4)*('Data - victims'!$B$2:$B$40922=$A17)*('Data - victims'!$C$2:$C$40922="Total non-fatal casualties")*('Data - victims'!$D$2:$D$40922))+SUMPRODUCT(('Data - victims'!$A$2:$A$40922=D$4)*('Data - victims'!$B$2:$B$40922=$A17)*('Data - victims'!$C$2:$C$40922="Hospital severe")*('Data - victims'!$D$2:$D$40922))+SUMPRODUCT(('Data - victims'!$A$2:$A$40922=D$4)*('Data - victims'!$B$2:$B$40922=$A17)*('Data - victims'!$C$2:$C$40922="Hospital slight")*('Data - victims'!$D$2:$D$40922))+SUMPRODUCT(('Data - victims'!$A$2:$A$40922=D$4)*('Data - victims'!$B$2:$B$40922=$A17)*('Data - victims'!$C$2:$C$40922="First aid")*('Data - victims'!$D$2:$D$40922))+SUMPRODUCT(('Data - victims'!$A$2:$A$40922=D$4)*('Data - victims'!$B$2:$B$40922=$A17)*('Data - victims'!$C$2:$C$40922="Precautionary checks")*('Data - victims'!$D$2:$D$40922))=0,"..",SUMPRODUCT(('Data - victims'!$A$2:$A$40922=D$4)*('Data - victims'!$B$2:$B$40922=$A17)*('Data - victims'!$C$2:$C$40922="Total non-fatal casualties")*('Data - victims'!$D$2:$D$40922))+SUMPRODUCT(('Data - victims'!$A$2:$A$40922=D$4)*('Data - victims'!$B$2:$B$40922=$A17)*('Data - victims'!$C$2:$C$40922="Hospital severe")*('Data - victims'!$D$2:$D$40922))+SUMPRODUCT(('Data - victims'!$A$2:$A$40922=D$4)*('Data - victims'!$B$2:$B$40922=$A17)*('Data - victims'!$C$2:$C$40922="Hospital slight")*('Data - victims'!$D$2:$D$40922))+SUMPRODUCT(('Data - victims'!$A$2:$A$40922=D$4)*('Data - victims'!$B$2:$B$40922=$A17)*('Data - victims'!$C$2:$C$40922="First aid")*('Data - victims'!$D$2:$D$40922))+SUMPRODUCT(('Data - victims'!$A$2:$A$40922=D$4)*('Data - victims'!$B$2:$B$40922=$A17)*('Data - victims'!$C$2:$C$40922="Precautionary checks")*('Data - victims'!$D$2:$D$40922))),IF($B$3="Total casualties requiring hospital treatment",IF(SUMPRODUCT(('Data - victims'!$A$2:$A$40922=D$4)*('Data - victims'!$B$2:$B$40922=$A17)*('Data - victims'!$C$2:$C$40922="Total casualties requiring hospital treatment")*('Data - victims'!$D$2:$D$40922))+SUMPRODUCT(('Data - victims'!$A$2:$A$40922=D$4)*('Data - victims'!$B$2:$B$40922=$A17)*('Data - victims'!$C$2:$C$40922="Hospital severe")*('Data - victims'!$D$2:$D$40922))+SUMPRODUCT(('Data - victims'!$A$2:$A$40922=D$4)*('Data - victims'!$B$2:$B$40922=$A17)*('Data - victims'!$C$2:$C$40922="Hospital slight")*('Data - victims'!$D$2:$D$40922))=0,"..",SUMPRODUCT(('Data - victims'!$A$2:$A$40922=D$4)*('Data - victims'!$B$2:$B$40922=$A17)*('Data - victims'!$C$2:$C$40922="Total casualties requiring hospital treatment")*('Data - victims'!$D$2:$D$40922))+SUMPRODUCT(('Data - victims'!$A$2:$A$40922=D$4)*('Data - victims'!$B$2:$B$40922=$A17)*('Data - victims'!$C$2:$C$40922="Hospital severe")*('Data - victims'!$D$2:$D$40922))+SUMPRODUCT(('Data - victims'!$A$2:$A$40922=D$4)*('Data - victims'!$B$2:$B$40922=$A17)*('Data - victims'!$C$2:$C$40922="Hospital slight")*('Data - victims'!$D$2:$D$40922))),IF(SUMPRODUCT(('Data - victims'!$A$2:$A$40922=D$4)*('Data - victims'!$B$2:$B$40922=$A17)*('Data - victims'!$C$2:$C$40922=$B$3)*('Data - victims'!$D$2:$D$40922))=0,"..",SUMPRODUCT(('Data - victims'!$A$2:$A$40922=D$4)*('Data - victims'!$B$2:$B$40922=$A17)*('Data - victims'!$C$2:$C$40922=$B$3)*('Data - victims'!$D$2:$D$40922)))))</f>
        <v>..</v>
      </c>
      <c r="E17" s="9" cm="1">
        <f t="array" ref="E17">IF(SUMPRODUCT(('Data - victims'!$A$2:$A$40922=E$4)*('Data - victims'!$B$2:$B$40922=$A17)*('Data - victims'!$C$2:$C$40922=$B$3)*('Data - victims'!$D$2:$D$40922))=0,IF(OR(B17="..",C17="..",D17=".."),"..",IF(B17+C17+D17=0,"..",B17+C17+D17)),SUMPRODUCT(('Data - victims'!$A$2:$A$40922=E$4)*('Data - victims'!$B$2:$B$40922=$A17)*('Data - victims'!$C$2:$C$40922=$B$3)*('Data - victims'!$D$2:$D$40922)))</f>
        <v>686</v>
      </c>
      <c r="F17" s="37">
        <f t="shared" si="0"/>
        <v>12</v>
      </c>
      <c r="G17" s="37" t="str">
        <f t="shared" si="1"/>
        <v>..</v>
      </c>
      <c r="H17" s="37" t="str">
        <f t="shared" si="2"/>
        <v>..</v>
      </c>
      <c r="I17" s="37">
        <f t="shared" si="3"/>
        <v>12</v>
      </c>
      <c r="K17" s="38" cm="1">
        <f t="array" ref="K17">IF(SUMPRODUCT(('Data - population'!$B$2:$B$2996=$A17)*('Data - population'!$C$2:$C$2996=K$4)*('Data - population'!$D$2:$D$2996)),SUMPRODUCT(('Data - population'!$B$2:$B$2996=$A17)*('Data - population'!$C$2:$C$2996=K$4)*('Data - population'!$D$2:$D$2996)),"..")</f>
        <v>48102300</v>
      </c>
      <c r="L17" s="38" cm="1">
        <f t="array" ref="L17">IF(SUMPRODUCT(('Data - population'!$B$2:$B$2996=$A17)*('Data - population'!$C$2:$C$2996=L$4)*('Data - population'!$D$2:$D$2996)),SUMPRODUCT(('Data - population'!$B$2:$B$2996=$A17)*('Data - population'!$C$2:$C$2996=L$4)*('Data - population'!$D$2:$D$2996)),"..")</f>
        <v>5092500</v>
      </c>
      <c r="M17" s="38" cm="1">
        <f t="array" ref="M17">IF(SUMPRODUCT(('Data - population'!$B$2:$B$2996=$A17)*('Data - population'!$C$2:$C$2996=M$4)*('Data - population'!$D$2:$D$2996)),SUMPRODUCT(('Data - population'!$B$2:$B$2996=$A17)*('Data - population'!$C$2:$C$2996=M$4)*('Data - population'!$D$2:$D$2996)),"..")</f>
        <v>2883600</v>
      </c>
      <c r="N17" s="38" cm="1">
        <f t="array" ref="N17">IF(SUMPRODUCT(('Data - population'!$B$2:$B$2996=$A17)*('Data - population'!$C$2:$C$2996=N$4)*('Data - population'!$D$2:$D$2996)),SUMPRODUCT(('Data - population'!$B$2:$B$2996=$A17)*('Data - population'!$C$2:$C$2996=N$4)*('Data - population'!$D$2:$D$2996)),"..")</f>
        <v>56078300</v>
      </c>
      <c r="P17" s="42"/>
    </row>
    <row r="18" spans="1:16" x14ac:dyDescent="0.25">
      <c r="A18" t="s">
        <v>18</v>
      </c>
      <c r="B18" s="9" cm="1">
        <f t="array" ref="B18">IF($B$3="Total non-fatal casualties",IF(SUMPRODUCT(('Data - victims'!$A$2:$A$40922=B$4)*('Data - victims'!$B$2:$B$40922=$A18)*('Data - victims'!$C$2:$C$40922="Total non-fatal casualties")*('Data - victims'!$D$2:$D$40922))+SUMPRODUCT(('Data - victims'!$A$2:$A$40922=B$4)*('Data - victims'!$B$2:$B$40922=$A18)*('Data - victims'!$C$2:$C$40922="Hospital severe")*('Data - victims'!$D$2:$D$40922))+SUMPRODUCT(('Data - victims'!$A$2:$A$40922=B$4)*('Data - victims'!$B$2:$B$40922=$A18)*('Data - victims'!$C$2:$C$40922="Hospital slight")*('Data - victims'!$D$2:$D$40922))+SUMPRODUCT(('Data - victims'!$A$2:$A$40922=B$4)*('Data - victims'!$B$2:$B$40922=$A18)*('Data - victims'!$C$2:$C$40922="First aid")*('Data - victims'!$D$2:$D$40922))+SUMPRODUCT(('Data - victims'!$A$2:$A$40922=B$4)*('Data - victims'!$B$2:$B$40922=$A18)*('Data - victims'!$C$2:$C$40922="Precautionary checks")*('Data - victims'!$D$2:$D$40922))=0,"..",SUMPRODUCT(('Data - victims'!$A$2:$A$40922=B$4)*('Data - victims'!$B$2:$B$40922=$A18)*('Data - victims'!$C$2:$C$40922="Total non-fatal casualties")*('Data - victims'!$D$2:$D$40922))+SUMPRODUCT(('Data - victims'!$A$2:$A$40922=B$4)*('Data - victims'!$B$2:$B$40922=$A18)*('Data - victims'!$C$2:$C$40922="Hospital severe")*('Data - victims'!$D$2:$D$40922))+SUMPRODUCT(('Data - victims'!$A$2:$A$40922=B$4)*('Data - victims'!$B$2:$B$40922=$A18)*('Data - victims'!$C$2:$C$40922="Hospital slight")*('Data - victims'!$D$2:$D$40922))+SUMPRODUCT(('Data - victims'!$A$2:$A$40922=B$4)*('Data - victims'!$B$2:$B$40922=$A18)*('Data - victims'!$C$2:$C$40922="First aid")*('Data - victims'!$D$2:$D$40922))+SUMPRODUCT(('Data - victims'!$A$2:$A$40922=B$4)*('Data - victims'!$B$2:$B$40922=$A18)*('Data - victims'!$C$2:$C$40922="Precautionary checks")*('Data - victims'!$D$2:$D$40922))),IF($B$3="Total casualties requiring hospital treatment",IF(SUMPRODUCT(('Data - victims'!$A$2:$A$40922=B$4)*('Data - victims'!$B$2:$B$40922=$A18)*('Data - victims'!$C$2:$C$40922="Total casualties requiring hospital treatment")*('Data - victims'!$D$2:$D$40922))+SUMPRODUCT(('Data - victims'!$A$2:$A$40922=B$4)*('Data - victims'!$B$2:$B$40922=$A18)*('Data - victims'!$C$2:$C$40922="Hospital severe")*('Data - victims'!$D$2:$D$40922))+SUMPRODUCT(('Data - victims'!$A$2:$A$40922=B$4)*('Data - victims'!$B$2:$B$40922=$A18)*('Data - victims'!$C$2:$C$40922="Hospital slight")*('Data - victims'!$D$2:$D$40922))=0,"..",SUMPRODUCT(('Data - victims'!$A$2:$A$40922=B$4)*('Data - victims'!$B$2:$B$40922=$A18)*('Data - victims'!$C$2:$C$40922="Total casualties requiring hospital treatment")*('Data - victims'!$D$2:$D$40922))+SUMPRODUCT(('Data - victims'!$A$2:$A$40922=B$4)*('Data - victims'!$B$2:$B$40922=$A18)*('Data - victims'!$C$2:$C$40922="Hospital severe")*('Data - victims'!$D$2:$D$40922))+SUMPRODUCT(('Data - victims'!$A$2:$A$40922=B$4)*('Data - victims'!$B$2:$B$40922=$A18)*('Data - victims'!$C$2:$C$40922="Hospital slight")*('Data - victims'!$D$2:$D$40922))),IF(SUMPRODUCT(('Data - victims'!$A$2:$A$40922=B$4)*('Data - victims'!$B$2:$B$40922=$A18)*('Data - victims'!$C$2:$C$40922=$B$3)*('Data - victims'!$D$2:$D$40922))=0,"..",SUMPRODUCT(('Data - victims'!$A$2:$A$40922=B$4)*('Data - victims'!$B$2:$B$40922=$A18)*('Data - victims'!$C$2:$C$40922=$B$3)*('Data - victims'!$D$2:$D$40922)))))</f>
        <v>488</v>
      </c>
      <c r="C18" s="9" cm="1">
        <f t="array" ref="C18">IF($B$3="Total non-fatal casualties",IF(SUMPRODUCT(('Data - victims'!$A$2:$A$40922=C$4)*('Data - victims'!$B$2:$B$40922=$A18)*('Data - victims'!$C$2:$C$40922="Total non-fatal casualties")*('Data - victims'!$D$2:$D$40922))+SUMPRODUCT(('Data - victims'!$A$2:$A$40922=C$4)*('Data - victims'!$B$2:$B$40922=$A18)*('Data - victims'!$C$2:$C$40922="Hospital severe")*('Data - victims'!$D$2:$D$40922))+SUMPRODUCT(('Data - victims'!$A$2:$A$40922=C$4)*('Data - victims'!$B$2:$B$40922=$A18)*('Data - victims'!$C$2:$C$40922="Hospital slight")*('Data - victims'!$D$2:$D$40922))+SUMPRODUCT(('Data - victims'!$A$2:$A$40922=C$4)*('Data - victims'!$B$2:$B$40922=$A18)*('Data - victims'!$C$2:$C$40922="First aid")*('Data - victims'!$D$2:$D$40922))+SUMPRODUCT(('Data - victims'!$A$2:$A$40922=C$4)*('Data - victims'!$B$2:$B$40922=$A18)*('Data - victims'!$C$2:$C$40922="Precautionary checks")*('Data - victims'!$D$2:$D$40922))=0,"..",SUMPRODUCT(('Data - victims'!$A$2:$A$40922=C$4)*('Data - victims'!$B$2:$B$40922=$A18)*('Data - victims'!$C$2:$C$40922="Total non-fatal casualties")*('Data - victims'!$D$2:$D$40922))+SUMPRODUCT(('Data - victims'!$A$2:$A$40922=C$4)*('Data - victims'!$B$2:$B$40922=$A18)*('Data - victims'!$C$2:$C$40922="Hospital severe")*('Data - victims'!$D$2:$D$40922))+SUMPRODUCT(('Data - victims'!$A$2:$A$40922=C$4)*('Data - victims'!$B$2:$B$40922=$A18)*('Data - victims'!$C$2:$C$40922="Hospital slight")*('Data - victims'!$D$2:$D$40922))+SUMPRODUCT(('Data - victims'!$A$2:$A$40922=C$4)*('Data - victims'!$B$2:$B$40922=$A18)*('Data - victims'!$C$2:$C$40922="First aid")*('Data - victims'!$D$2:$D$40922))+SUMPRODUCT(('Data - victims'!$A$2:$A$40922=C$4)*('Data - victims'!$B$2:$B$40922=$A18)*('Data - victims'!$C$2:$C$40922="Precautionary checks")*('Data - victims'!$D$2:$D$40922))),IF($B$3="Total casualties requiring hospital treatment",IF(SUMPRODUCT(('Data - victims'!$A$2:$A$40922=C$4)*('Data - victims'!$B$2:$B$40922=$A18)*('Data - victims'!$C$2:$C$40922="Total casualties requiring hospital treatment")*('Data - victims'!$D$2:$D$40922))+SUMPRODUCT(('Data - victims'!$A$2:$A$40922=C$4)*('Data - victims'!$B$2:$B$40922=$A18)*('Data - victims'!$C$2:$C$40922="Hospital severe")*('Data - victims'!$D$2:$D$40922))+SUMPRODUCT(('Data - victims'!$A$2:$A$40922=C$4)*('Data - victims'!$B$2:$B$40922=$A18)*('Data - victims'!$C$2:$C$40922="Hospital slight")*('Data - victims'!$D$2:$D$40922))=0,"..",SUMPRODUCT(('Data - victims'!$A$2:$A$40922=C$4)*('Data - victims'!$B$2:$B$40922=$A18)*('Data - victims'!$C$2:$C$40922="Total casualties requiring hospital treatment")*('Data - victims'!$D$2:$D$40922))+SUMPRODUCT(('Data - victims'!$A$2:$A$40922=C$4)*('Data - victims'!$B$2:$B$40922=$A18)*('Data - victims'!$C$2:$C$40922="Hospital severe")*('Data - victims'!$D$2:$D$40922))+SUMPRODUCT(('Data - victims'!$A$2:$A$40922=C$4)*('Data - victims'!$B$2:$B$40922=$A18)*('Data - victims'!$C$2:$C$40922="Hospital slight")*('Data - victims'!$D$2:$D$40922))),IF(SUMPRODUCT(('Data - victims'!$A$2:$A$40922=C$4)*('Data - victims'!$B$2:$B$40922=$A18)*('Data - victims'!$C$2:$C$40922=$B$3)*('Data - victims'!$D$2:$D$40922))=0,"..",SUMPRODUCT(('Data - victims'!$A$2:$A$40922=C$4)*('Data - victims'!$B$2:$B$40922=$A18)*('Data - victims'!$C$2:$C$40922=$B$3)*('Data - victims'!$D$2:$D$40922)))))</f>
        <v>84</v>
      </c>
      <c r="D18" s="9" cm="1">
        <f t="array" ref="D18">IF($B$3="Total non-fatal casualties",IF(SUMPRODUCT(('Data - victims'!$A$2:$A$40922=D$4)*('Data - victims'!$B$2:$B$40922=$A18)*('Data - victims'!$C$2:$C$40922="Total non-fatal casualties")*('Data - victims'!$D$2:$D$40922))+SUMPRODUCT(('Data - victims'!$A$2:$A$40922=D$4)*('Data - victims'!$B$2:$B$40922=$A18)*('Data - victims'!$C$2:$C$40922="Hospital severe")*('Data - victims'!$D$2:$D$40922))+SUMPRODUCT(('Data - victims'!$A$2:$A$40922=D$4)*('Data - victims'!$B$2:$B$40922=$A18)*('Data - victims'!$C$2:$C$40922="Hospital slight")*('Data - victims'!$D$2:$D$40922))+SUMPRODUCT(('Data - victims'!$A$2:$A$40922=D$4)*('Data - victims'!$B$2:$B$40922=$A18)*('Data - victims'!$C$2:$C$40922="First aid")*('Data - victims'!$D$2:$D$40922))+SUMPRODUCT(('Data - victims'!$A$2:$A$40922=D$4)*('Data - victims'!$B$2:$B$40922=$A18)*('Data - victims'!$C$2:$C$40922="Precautionary checks")*('Data - victims'!$D$2:$D$40922))=0,"..",SUMPRODUCT(('Data - victims'!$A$2:$A$40922=D$4)*('Data - victims'!$B$2:$B$40922=$A18)*('Data - victims'!$C$2:$C$40922="Total non-fatal casualties")*('Data - victims'!$D$2:$D$40922))+SUMPRODUCT(('Data - victims'!$A$2:$A$40922=D$4)*('Data - victims'!$B$2:$B$40922=$A18)*('Data - victims'!$C$2:$C$40922="Hospital severe")*('Data - victims'!$D$2:$D$40922))+SUMPRODUCT(('Data - victims'!$A$2:$A$40922=D$4)*('Data - victims'!$B$2:$B$40922=$A18)*('Data - victims'!$C$2:$C$40922="Hospital slight")*('Data - victims'!$D$2:$D$40922))+SUMPRODUCT(('Data - victims'!$A$2:$A$40922=D$4)*('Data - victims'!$B$2:$B$40922=$A18)*('Data - victims'!$C$2:$C$40922="First aid")*('Data - victims'!$D$2:$D$40922))+SUMPRODUCT(('Data - victims'!$A$2:$A$40922=D$4)*('Data - victims'!$B$2:$B$40922=$A18)*('Data - victims'!$C$2:$C$40922="Precautionary checks")*('Data - victims'!$D$2:$D$40922))),IF($B$3="Total casualties requiring hospital treatment",IF(SUMPRODUCT(('Data - victims'!$A$2:$A$40922=D$4)*('Data - victims'!$B$2:$B$40922=$A18)*('Data - victims'!$C$2:$C$40922="Total casualties requiring hospital treatment")*('Data - victims'!$D$2:$D$40922))+SUMPRODUCT(('Data - victims'!$A$2:$A$40922=D$4)*('Data - victims'!$B$2:$B$40922=$A18)*('Data - victims'!$C$2:$C$40922="Hospital severe")*('Data - victims'!$D$2:$D$40922))+SUMPRODUCT(('Data - victims'!$A$2:$A$40922=D$4)*('Data - victims'!$B$2:$B$40922=$A18)*('Data - victims'!$C$2:$C$40922="Hospital slight")*('Data - victims'!$D$2:$D$40922))=0,"..",SUMPRODUCT(('Data - victims'!$A$2:$A$40922=D$4)*('Data - victims'!$B$2:$B$40922=$A18)*('Data - victims'!$C$2:$C$40922="Total casualties requiring hospital treatment")*('Data - victims'!$D$2:$D$40922))+SUMPRODUCT(('Data - victims'!$A$2:$A$40922=D$4)*('Data - victims'!$B$2:$B$40922=$A18)*('Data - victims'!$C$2:$C$40922="Hospital severe")*('Data - victims'!$D$2:$D$40922))+SUMPRODUCT(('Data - victims'!$A$2:$A$40922=D$4)*('Data - victims'!$B$2:$B$40922=$A18)*('Data - victims'!$C$2:$C$40922="Hospital slight")*('Data - victims'!$D$2:$D$40922))),IF(SUMPRODUCT(('Data - victims'!$A$2:$A$40922=D$4)*('Data - victims'!$B$2:$B$40922=$A18)*('Data - victims'!$C$2:$C$40922=$B$3)*('Data - victims'!$D$2:$D$40922))=0,"..",SUMPRODUCT(('Data - victims'!$A$2:$A$40922=D$4)*('Data - victims'!$B$2:$B$40922=$A18)*('Data - victims'!$C$2:$C$40922=$B$3)*('Data - victims'!$D$2:$D$40922)))))</f>
        <v>32</v>
      </c>
      <c r="E18" s="9" cm="1">
        <f t="array" ref="E18">IF(SUMPRODUCT(('Data - victims'!$A$2:$A$40922=E$4)*('Data - victims'!$B$2:$B$40922=$A18)*('Data - victims'!$C$2:$C$40922=$B$3)*('Data - victims'!$D$2:$D$40922))=0,IF(OR(B18="..",C18="..",D18=".."),"..",IF(B18+C18+D18=0,"..",B18+C18+D18)),SUMPRODUCT(('Data - victims'!$A$2:$A$40922=E$4)*('Data - victims'!$B$2:$B$40922=$A18)*('Data - victims'!$C$2:$C$40922=$B$3)*('Data - victims'!$D$2:$D$40922)))</f>
        <v>604</v>
      </c>
      <c r="F18" s="37">
        <f t="shared" si="0"/>
        <v>10</v>
      </c>
      <c r="G18" s="37">
        <f t="shared" si="1"/>
        <v>16</v>
      </c>
      <c r="H18" s="37">
        <f t="shared" si="2"/>
        <v>11</v>
      </c>
      <c r="I18" s="37">
        <f t="shared" si="3"/>
        <v>11</v>
      </c>
      <c r="K18" s="38" cm="1">
        <f t="array" ref="K18">IF(SUMPRODUCT(('Data - population'!$B$2:$B$2996=$A18)*('Data - population'!$C$2:$C$2996=K$4)*('Data - population'!$D$2:$D$2996)),SUMPRODUCT(('Data - population'!$B$2:$B$2996=$A18)*('Data - population'!$C$2:$C$2996=K$4)*('Data - population'!$D$2:$D$2996)),"..")</f>
        <v>48228800</v>
      </c>
      <c r="L18" s="38" cm="1">
        <f t="array" ref="L18">IF(SUMPRODUCT(('Data - population'!$B$2:$B$2996=$A18)*('Data - population'!$C$2:$C$2996=L$4)*('Data - population'!$D$2:$D$2996)),SUMPRODUCT(('Data - population'!$B$2:$B$2996=$A18)*('Data - population'!$C$2:$C$2996=L$4)*('Data - population'!$D$2:$D$2996)),"..")</f>
        <v>5102200</v>
      </c>
      <c r="M18" s="38" cm="1">
        <f t="array" ref="M18">IF(SUMPRODUCT(('Data - population'!$B$2:$B$2996=$A18)*('Data - population'!$C$2:$C$2996=M$4)*('Data - population'!$D$2:$D$2996)),SUMPRODUCT(('Data - population'!$B$2:$B$2996=$A18)*('Data - population'!$C$2:$C$2996=M$4)*('Data - population'!$D$2:$D$2996)),"..")</f>
        <v>2887400</v>
      </c>
      <c r="N18" s="38" cm="1">
        <f t="array" ref="N18">IF(SUMPRODUCT(('Data - population'!$B$2:$B$2996=$A18)*('Data - population'!$C$2:$C$2996=N$4)*('Data - population'!$D$2:$D$2996)),SUMPRODUCT(('Data - population'!$B$2:$B$2996=$A18)*('Data - population'!$C$2:$C$2996=N$4)*('Data - population'!$D$2:$D$2996)),"..")</f>
        <v>56218400</v>
      </c>
      <c r="P18" s="42"/>
    </row>
    <row r="19" spans="1:16" x14ac:dyDescent="0.25">
      <c r="A19" t="s">
        <v>19</v>
      </c>
      <c r="B19" s="9" cm="1">
        <f t="array" ref="B19">IF($B$3="Total non-fatal casualties",IF(SUMPRODUCT(('Data - victims'!$A$2:$A$40922=B$4)*('Data - victims'!$B$2:$B$40922=$A19)*('Data - victims'!$C$2:$C$40922="Total non-fatal casualties")*('Data - victims'!$D$2:$D$40922))+SUMPRODUCT(('Data - victims'!$A$2:$A$40922=B$4)*('Data - victims'!$B$2:$B$40922=$A19)*('Data - victims'!$C$2:$C$40922="Hospital severe")*('Data - victims'!$D$2:$D$40922))+SUMPRODUCT(('Data - victims'!$A$2:$A$40922=B$4)*('Data - victims'!$B$2:$B$40922=$A19)*('Data - victims'!$C$2:$C$40922="Hospital slight")*('Data - victims'!$D$2:$D$40922))+SUMPRODUCT(('Data - victims'!$A$2:$A$40922=B$4)*('Data - victims'!$B$2:$B$40922=$A19)*('Data - victims'!$C$2:$C$40922="First aid")*('Data - victims'!$D$2:$D$40922))+SUMPRODUCT(('Data - victims'!$A$2:$A$40922=B$4)*('Data - victims'!$B$2:$B$40922=$A19)*('Data - victims'!$C$2:$C$40922="Precautionary checks")*('Data - victims'!$D$2:$D$40922))=0,"..",SUMPRODUCT(('Data - victims'!$A$2:$A$40922=B$4)*('Data - victims'!$B$2:$B$40922=$A19)*('Data - victims'!$C$2:$C$40922="Total non-fatal casualties")*('Data - victims'!$D$2:$D$40922))+SUMPRODUCT(('Data - victims'!$A$2:$A$40922=B$4)*('Data - victims'!$B$2:$B$40922=$A19)*('Data - victims'!$C$2:$C$40922="Hospital severe")*('Data - victims'!$D$2:$D$40922))+SUMPRODUCT(('Data - victims'!$A$2:$A$40922=B$4)*('Data - victims'!$B$2:$B$40922=$A19)*('Data - victims'!$C$2:$C$40922="Hospital slight")*('Data - victims'!$D$2:$D$40922))+SUMPRODUCT(('Data - victims'!$A$2:$A$40922=B$4)*('Data - victims'!$B$2:$B$40922=$A19)*('Data - victims'!$C$2:$C$40922="First aid")*('Data - victims'!$D$2:$D$40922))+SUMPRODUCT(('Data - victims'!$A$2:$A$40922=B$4)*('Data - victims'!$B$2:$B$40922=$A19)*('Data - victims'!$C$2:$C$40922="Precautionary checks")*('Data - victims'!$D$2:$D$40922))),IF($B$3="Total casualties requiring hospital treatment",IF(SUMPRODUCT(('Data - victims'!$A$2:$A$40922=B$4)*('Data - victims'!$B$2:$B$40922=$A19)*('Data - victims'!$C$2:$C$40922="Total casualties requiring hospital treatment")*('Data - victims'!$D$2:$D$40922))+SUMPRODUCT(('Data - victims'!$A$2:$A$40922=B$4)*('Data - victims'!$B$2:$B$40922=$A19)*('Data - victims'!$C$2:$C$40922="Hospital severe")*('Data - victims'!$D$2:$D$40922))+SUMPRODUCT(('Data - victims'!$A$2:$A$40922=B$4)*('Data - victims'!$B$2:$B$40922=$A19)*('Data - victims'!$C$2:$C$40922="Hospital slight")*('Data - victims'!$D$2:$D$40922))=0,"..",SUMPRODUCT(('Data - victims'!$A$2:$A$40922=B$4)*('Data - victims'!$B$2:$B$40922=$A19)*('Data - victims'!$C$2:$C$40922="Total casualties requiring hospital treatment")*('Data - victims'!$D$2:$D$40922))+SUMPRODUCT(('Data - victims'!$A$2:$A$40922=B$4)*('Data - victims'!$B$2:$B$40922=$A19)*('Data - victims'!$C$2:$C$40922="Hospital severe")*('Data - victims'!$D$2:$D$40922))+SUMPRODUCT(('Data - victims'!$A$2:$A$40922=B$4)*('Data - victims'!$B$2:$B$40922=$A19)*('Data - victims'!$C$2:$C$40922="Hospital slight")*('Data - victims'!$D$2:$D$40922))),IF(SUMPRODUCT(('Data - victims'!$A$2:$A$40922=B$4)*('Data - victims'!$B$2:$B$40922=$A19)*('Data - victims'!$C$2:$C$40922=$B$3)*('Data - victims'!$D$2:$D$40922))=0,"..",SUMPRODUCT(('Data - victims'!$A$2:$A$40922=B$4)*('Data - victims'!$B$2:$B$40922=$A19)*('Data - victims'!$C$2:$C$40922=$B$3)*('Data - victims'!$D$2:$D$40922)))))</f>
        <v>561</v>
      </c>
      <c r="C19" s="9" cm="1">
        <f t="array" ref="C19">IF($B$3="Total non-fatal casualties",IF(SUMPRODUCT(('Data - victims'!$A$2:$A$40922=C$4)*('Data - victims'!$B$2:$B$40922=$A19)*('Data - victims'!$C$2:$C$40922="Total non-fatal casualties")*('Data - victims'!$D$2:$D$40922))+SUMPRODUCT(('Data - victims'!$A$2:$A$40922=C$4)*('Data - victims'!$B$2:$B$40922=$A19)*('Data - victims'!$C$2:$C$40922="Hospital severe")*('Data - victims'!$D$2:$D$40922))+SUMPRODUCT(('Data - victims'!$A$2:$A$40922=C$4)*('Data - victims'!$B$2:$B$40922=$A19)*('Data - victims'!$C$2:$C$40922="Hospital slight")*('Data - victims'!$D$2:$D$40922))+SUMPRODUCT(('Data - victims'!$A$2:$A$40922=C$4)*('Data - victims'!$B$2:$B$40922=$A19)*('Data - victims'!$C$2:$C$40922="First aid")*('Data - victims'!$D$2:$D$40922))+SUMPRODUCT(('Data - victims'!$A$2:$A$40922=C$4)*('Data - victims'!$B$2:$B$40922=$A19)*('Data - victims'!$C$2:$C$40922="Precautionary checks")*('Data - victims'!$D$2:$D$40922))=0,"..",SUMPRODUCT(('Data - victims'!$A$2:$A$40922=C$4)*('Data - victims'!$B$2:$B$40922=$A19)*('Data - victims'!$C$2:$C$40922="Total non-fatal casualties")*('Data - victims'!$D$2:$D$40922))+SUMPRODUCT(('Data - victims'!$A$2:$A$40922=C$4)*('Data - victims'!$B$2:$B$40922=$A19)*('Data - victims'!$C$2:$C$40922="Hospital severe")*('Data - victims'!$D$2:$D$40922))+SUMPRODUCT(('Data - victims'!$A$2:$A$40922=C$4)*('Data - victims'!$B$2:$B$40922=$A19)*('Data - victims'!$C$2:$C$40922="Hospital slight")*('Data - victims'!$D$2:$D$40922))+SUMPRODUCT(('Data - victims'!$A$2:$A$40922=C$4)*('Data - victims'!$B$2:$B$40922=$A19)*('Data - victims'!$C$2:$C$40922="First aid")*('Data - victims'!$D$2:$D$40922))+SUMPRODUCT(('Data - victims'!$A$2:$A$40922=C$4)*('Data - victims'!$B$2:$B$40922=$A19)*('Data - victims'!$C$2:$C$40922="Precautionary checks")*('Data - victims'!$D$2:$D$40922))),IF($B$3="Total casualties requiring hospital treatment",IF(SUMPRODUCT(('Data - victims'!$A$2:$A$40922=C$4)*('Data - victims'!$B$2:$B$40922=$A19)*('Data - victims'!$C$2:$C$40922="Total casualties requiring hospital treatment")*('Data - victims'!$D$2:$D$40922))+SUMPRODUCT(('Data - victims'!$A$2:$A$40922=C$4)*('Data - victims'!$B$2:$B$40922=$A19)*('Data - victims'!$C$2:$C$40922="Hospital severe")*('Data - victims'!$D$2:$D$40922))+SUMPRODUCT(('Data - victims'!$A$2:$A$40922=C$4)*('Data - victims'!$B$2:$B$40922=$A19)*('Data - victims'!$C$2:$C$40922="Hospital slight")*('Data - victims'!$D$2:$D$40922))=0,"..",SUMPRODUCT(('Data - victims'!$A$2:$A$40922=C$4)*('Data - victims'!$B$2:$B$40922=$A19)*('Data - victims'!$C$2:$C$40922="Total casualties requiring hospital treatment")*('Data - victims'!$D$2:$D$40922))+SUMPRODUCT(('Data - victims'!$A$2:$A$40922=C$4)*('Data - victims'!$B$2:$B$40922=$A19)*('Data - victims'!$C$2:$C$40922="Hospital severe")*('Data - victims'!$D$2:$D$40922))+SUMPRODUCT(('Data - victims'!$A$2:$A$40922=C$4)*('Data - victims'!$B$2:$B$40922=$A19)*('Data - victims'!$C$2:$C$40922="Hospital slight")*('Data - victims'!$D$2:$D$40922))),IF(SUMPRODUCT(('Data - victims'!$A$2:$A$40922=C$4)*('Data - victims'!$B$2:$B$40922=$A19)*('Data - victims'!$C$2:$C$40922=$B$3)*('Data - victims'!$D$2:$D$40922))=0,"..",SUMPRODUCT(('Data - victims'!$A$2:$A$40922=C$4)*('Data - victims'!$B$2:$B$40922=$A19)*('Data - victims'!$C$2:$C$40922=$B$3)*('Data - victims'!$D$2:$D$40922)))))</f>
        <v>90</v>
      </c>
      <c r="D19" s="9" cm="1">
        <f t="array" ref="D19">IF($B$3="Total non-fatal casualties",IF(SUMPRODUCT(('Data - victims'!$A$2:$A$40922=D$4)*('Data - victims'!$B$2:$B$40922=$A19)*('Data - victims'!$C$2:$C$40922="Total non-fatal casualties")*('Data - victims'!$D$2:$D$40922))+SUMPRODUCT(('Data - victims'!$A$2:$A$40922=D$4)*('Data - victims'!$B$2:$B$40922=$A19)*('Data - victims'!$C$2:$C$40922="Hospital severe")*('Data - victims'!$D$2:$D$40922))+SUMPRODUCT(('Data - victims'!$A$2:$A$40922=D$4)*('Data - victims'!$B$2:$B$40922=$A19)*('Data - victims'!$C$2:$C$40922="Hospital slight")*('Data - victims'!$D$2:$D$40922))+SUMPRODUCT(('Data - victims'!$A$2:$A$40922=D$4)*('Data - victims'!$B$2:$B$40922=$A19)*('Data - victims'!$C$2:$C$40922="First aid")*('Data - victims'!$D$2:$D$40922))+SUMPRODUCT(('Data - victims'!$A$2:$A$40922=D$4)*('Data - victims'!$B$2:$B$40922=$A19)*('Data - victims'!$C$2:$C$40922="Precautionary checks")*('Data - victims'!$D$2:$D$40922))=0,"..",SUMPRODUCT(('Data - victims'!$A$2:$A$40922=D$4)*('Data - victims'!$B$2:$B$40922=$A19)*('Data - victims'!$C$2:$C$40922="Total non-fatal casualties")*('Data - victims'!$D$2:$D$40922))+SUMPRODUCT(('Data - victims'!$A$2:$A$40922=D$4)*('Data - victims'!$B$2:$B$40922=$A19)*('Data - victims'!$C$2:$C$40922="Hospital severe")*('Data - victims'!$D$2:$D$40922))+SUMPRODUCT(('Data - victims'!$A$2:$A$40922=D$4)*('Data - victims'!$B$2:$B$40922=$A19)*('Data - victims'!$C$2:$C$40922="Hospital slight")*('Data - victims'!$D$2:$D$40922))+SUMPRODUCT(('Data - victims'!$A$2:$A$40922=D$4)*('Data - victims'!$B$2:$B$40922=$A19)*('Data - victims'!$C$2:$C$40922="First aid")*('Data - victims'!$D$2:$D$40922))+SUMPRODUCT(('Data - victims'!$A$2:$A$40922=D$4)*('Data - victims'!$B$2:$B$40922=$A19)*('Data - victims'!$C$2:$C$40922="Precautionary checks")*('Data - victims'!$D$2:$D$40922))),IF($B$3="Total casualties requiring hospital treatment",IF(SUMPRODUCT(('Data - victims'!$A$2:$A$40922=D$4)*('Data - victims'!$B$2:$B$40922=$A19)*('Data - victims'!$C$2:$C$40922="Total casualties requiring hospital treatment")*('Data - victims'!$D$2:$D$40922))+SUMPRODUCT(('Data - victims'!$A$2:$A$40922=D$4)*('Data - victims'!$B$2:$B$40922=$A19)*('Data - victims'!$C$2:$C$40922="Hospital severe")*('Data - victims'!$D$2:$D$40922))+SUMPRODUCT(('Data - victims'!$A$2:$A$40922=D$4)*('Data - victims'!$B$2:$B$40922=$A19)*('Data - victims'!$C$2:$C$40922="Hospital slight")*('Data - victims'!$D$2:$D$40922))=0,"..",SUMPRODUCT(('Data - victims'!$A$2:$A$40922=D$4)*('Data - victims'!$B$2:$B$40922=$A19)*('Data - victims'!$C$2:$C$40922="Total casualties requiring hospital treatment")*('Data - victims'!$D$2:$D$40922))+SUMPRODUCT(('Data - victims'!$A$2:$A$40922=D$4)*('Data - victims'!$B$2:$B$40922=$A19)*('Data - victims'!$C$2:$C$40922="Hospital severe")*('Data - victims'!$D$2:$D$40922))+SUMPRODUCT(('Data - victims'!$A$2:$A$40922=D$4)*('Data - victims'!$B$2:$B$40922=$A19)*('Data - victims'!$C$2:$C$40922="Hospital slight")*('Data - victims'!$D$2:$D$40922))),IF(SUMPRODUCT(('Data - victims'!$A$2:$A$40922=D$4)*('Data - victims'!$B$2:$B$40922=$A19)*('Data - victims'!$C$2:$C$40922=$B$3)*('Data - victims'!$D$2:$D$40922))=0,"..",SUMPRODUCT(('Data - victims'!$A$2:$A$40922=D$4)*('Data - victims'!$B$2:$B$40922=$A19)*('Data - victims'!$C$2:$C$40922=$B$3)*('Data - victims'!$D$2:$D$40922)))))</f>
        <v>61</v>
      </c>
      <c r="E19" s="9" cm="1">
        <f t="array" ref="E19">IF(SUMPRODUCT(('Data - victims'!$A$2:$A$40922=E$4)*('Data - victims'!$B$2:$B$40922=$A19)*('Data - victims'!$C$2:$C$40922=$B$3)*('Data - victims'!$D$2:$D$40922))=0,IF(OR(B19="..",C19="..",D19=".."),"..",IF(B19+C19+D19=0,"..",B19+C19+D19)),SUMPRODUCT(('Data - victims'!$A$2:$A$40922=E$4)*('Data - victims'!$B$2:$B$40922=$A19)*('Data - victims'!$C$2:$C$40922=$B$3)*('Data - victims'!$D$2:$D$40922)))</f>
        <v>712</v>
      </c>
      <c r="F19" s="37">
        <f t="shared" si="0"/>
        <v>12</v>
      </c>
      <c r="G19" s="37">
        <f t="shared" si="1"/>
        <v>18</v>
      </c>
      <c r="H19" s="37">
        <f t="shared" si="2"/>
        <v>21</v>
      </c>
      <c r="I19" s="37">
        <f t="shared" si="3"/>
        <v>13</v>
      </c>
      <c r="K19" s="38" cm="1">
        <f t="array" ref="K19">IF(SUMPRODUCT(('Data - population'!$B$2:$B$2996=$A19)*('Data - population'!$C$2:$C$2996=K$4)*('Data - population'!$D$2:$D$2996)),SUMPRODUCT(('Data - population'!$B$2:$B$2996=$A19)*('Data - population'!$C$2:$C$2996=K$4)*('Data - population'!$D$2:$D$2996)),"..")</f>
        <v>48383500</v>
      </c>
      <c r="L19" s="38" cm="1">
        <f t="array" ref="L19">IF(SUMPRODUCT(('Data - population'!$B$2:$B$2996=$A19)*('Data - population'!$C$2:$C$2996=L$4)*('Data - population'!$D$2:$D$2996)),SUMPRODUCT(('Data - population'!$B$2:$B$2996=$A19)*('Data - population'!$C$2:$C$2996=L$4)*('Data - population'!$D$2:$D$2996)),"..")</f>
        <v>5103700</v>
      </c>
      <c r="M19" s="38" cm="1">
        <f t="array" ref="M19">IF(SUMPRODUCT(('Data - population'!$B$2:$B$2996=$A19)*('Data - population'!$C$2:$C$2996=M$4)*('Data - population'!$D$2:$D$2996)),SUMPRODUCT(('Data - population'!$B$2:$B$2996=$A19)*('Data - population'!$C$2:$C$2996=M$4)*('Data - population'!$D$2:$D$2996)),"..")</f>
        <v>2888500</v>
      </c>
      <c r="N19" s="38" cm="1">
        <f t="array" ref="N19">IF(SUMPRODUCT(('Data - population'!$B$2:$B$2996=$A19)*('Data - population'!$C$2:$C$2996=N$4)*('Data - population'!$D$2:$D$2996)),SUMPRODUCT(('Data - population'!$B$2:$B$2996=$A19)*('Data - population'!$C$2:$C$2996=N$4)*('Data - population'!$D$2:$D$2996)),"..")</f>
        <v>56375700</v>
      </c>
      <c r="P19" s="42"/>
    </row>
    <row r="20" spans="1:16" x14ac:dyDescent="0.25">
      <c r="A20" t="s">
        <v>20</v>
      </c>
      <c r="B20" s="9" cm="1">
        <f t="array" ref="B20">IF($B$3="Total non-fatal casualties",IF(SUMPRODUCT(('Data - victims'!$A$2:$A$40922=B$4)*('Data - victims'!$B$2:$B$40922=$A20)*('Data - victims'!$C$2:$C$40922="Total non-fatal casualties")*('Data - victims'!$D$2:$D$40922))+SUMPRODUCT(('Data - victims'!$A$2:$A$40922=B$4)*('Data - victims'!$B$2:$B$40922=$A20)*('Data - victims'!$C$2:$C$40922="Hospital severe")*('Data - victims'!$D$2:$D$40922))+SUMPRODUCT(('Data - victims'!$A$2:$A$40922=B$4)*('Data - victims'!$B$2:$B$40922=$A20)*('Data - victims'!$C$2:$C$40922="Hospital slight")*('Data - victims'!$D$2:$D$40922))+SUMPRODUCT(('Data - victims'!$A$2:$A$40922=B$4)*('Data - victims'!$B$2:$B$40922=$A20)*('Data - victims'!$C$2:$C$40922="First aid")*('Data - victims'!$D$2:$D$40922))+SUMPRODUCT(('Data - victims'!$A$2:$A$40922=B$4)*('Data - victims'!$B$2:$B$40922=$A20)*('Data - victims'!$C$2:$C$40922="Precautionary checks")*('Data - victims'!$D$2:$D$40922))=0,"..",SUMPRODUCT(('Data - victims'!$A$2:$A$40922=B$4)*('Data - victims'!$B$2:$B$40922=$A20)*('Data - victims'!$C$2:$C$40922="Total non-fatal casualties")*('Data - victims'!$D$2:$D$40922))+SUMPRODUCT(('Data - victims'!$A$2:$A$40922=B$4)*('Data - victims'!$B$2:$B$40922=$A20)*('Data - victims'!$C$2:$C$40922="Hospital severe")*('Data - victims'!$D$2:$D$40922))+SUMPRODUCT(('Data - victims'!$A$2:$A$40922=B$4)*('Data - victims'!$B$2:$B$40922=$A20)*('Data - victims'!$C$2:$C$40922="Hospital slight")*('Data - victims'!$D$2:$D$40922))+SUMPRODUCT(('Data - victims'!$A$2:$A$40922=B$4)*('Data - victims'!$B$2:$B$40922=$A20)*('Data - victims'!$C$2:$C$40922="First aid")*('Data - victims'!$D$2:$D$40922))+SUMPRODUCT(('Data - victims'!$A$2:$A$40922=B$4)*('Data - victims'!$B$2:$B$40922=$A20)*('Data - victims'!$C$2:$C$40922="Precautionary checks")*('Data - victims'!$D$2:$D$40922))),IF($B$3="Total casualties requiring hospital treatment",IF(SUMPRODUCT(('Data - victims'!$A$2:$A$40922=B$4)*('Data - victims'!$B$2:$B$40922=$A20)*('Data - victims'!$C$2:$C$40922="Total casualties requiring hospital treatment")*('Data - victims'!$D$2:$D$40922))+SUMPRODUCT(('Data - victims'!$A$2:$A$40922=B$4)*('Data - victims'!$B$2:$B$40922=$A20)*('Data - victims'!$C$2:$C$40922="Hospital severe")*('Data - victims'!$D$2:$D$40922))+SUMPRODUCT(('Data - victims'!$A$2:$A$40922=B$4)*('Data - victims'!$B$2:$B$40922=$A20)*('Data - victims'!$C$2:$C$40922="Hospital slight")*('Data - victims'!$D$2:$D$40922))=0,"..",SUMPRODUCT(('Data - victims'!$A$2:$A$40922=B$4)*('Data - victims'!$B$2:$B$40922=$A20)*('Data - victims'!$C$2:$C$40922="Total casualties requiring hospital treatment")*('Data - victims'!$D$2:$D$40922))+SUMPRODUCT(('Data - victims'!$A$2:$A$40922=B$4)*('Data - victims'!$B$2:$B$40922=$A20)*('Data - victims'!$C$2:$C$40922="Hospital severe")*('Data - victims'!$D$2:$D$40922))+SUMPRODUCT(('Data - victims'!$A$2:$A$40922=B$4)*('Data - victims'!$B$2:$B$40922=$A20)*('Data - victims'!$C$2:$C$40922="Hospital slight")*('Data - victims'!$D$2:$D$40922))),IF(SUMPRODUCT(('Data - victims'!$A$2:$A$40922=B$4)*('Data - victims'!$B$2:$B$40922=$A20)*('Data - victims'!$C$2:$C$40922=$B$3)*('Data - victims'!$D$2:$D$40922))=0,"..",SUMPRODUCT(('Data - victims'!$A$2:$A$40922=B$4)*('Data - victims'!$B$2:$B$40922=$A20)*('Data - victims'!$C$2:$C$40922=$B$3)*('Data - victims'!$D$2:$D$40922)))))</f>
        <v>562</v>
      </c>
      <c r="C20" s="9" cm="1">
        <f t="array" ref="C20">IF($B$3="Total non-fatal casualties",IF(SUMPRODUCT(('Data - victims'!$A$2:$A$40922=C$4)*('Data - victims'!$B$2:$B$40922=$A20)*('Data - victims'!$C$2:$C$40922="Total non-fatal casualties")*('Data - victims'!$D$2:$D$40922))+SUMPRODUCT(('Data - victims'!$A$2:$A$40922=C$4)*('Data - victims'!$B$2:$B$40922=$A20)*('Data - victims'!$C$2:$C$40922="Hospital severe")*('Data - victims'!$D$2:$D$40922))+SUMPRODUCT(('Data - victims'!$A$2:$A$40922=C$4)*('Data - victims'!$B$2:$B$40922=$A20)*('Data - victims'!$C$2:$C$40922="Hospital slight")*('Data - victims'!$D$2:$D$40922))+SUMPRODUCT(('Data - victims'!$A$2:$A$40922=C$4)*('Data - victims'!$B$2:$B$40922=$A20)*('Data - victims'!$C$2:$C$40922="First aid")*('Data - victims'!$D$2:$D$40922))+SUMPRODUCT(('Data - victims'!$A$2:$A$40922=C$4)*('Data - victims'!$B$2:$B$40922=$A20)*('Data - victims'!$C$2:$C$40922="Precautionary checks")*('Data - victims'!$D$2:$D$40922))=0,"..",SUMPRODUCT(('Data - victims'!$A$2:$A$40922=C$4)*('Data - victims'!$B$2:$B$40922=$A20)*('Data - victims'!$C$2:$C$40922="Total non-fatal casualties")*('Data - victims'!$D$2:$D$40922))+SUMPRODUCT(('Data - victims'!$A$2:$A$40922=C$4)*('Data - victims'!$B$2:$B$40922=$A20)*('Data - victims'!$C$2:$C$40922="Hospital severe")*('Data - victims'!$D$2:$D$40922))+SUMPRODUCT(('Data - victims'!$A$2:$A$40922=C$4)*('Data - victims'!$B$2:$B$40922=$A20)*('Data - victims'!$C$2:$C$40922="Hospital slight")*('Data - victims'!$D$2:$D$40922))+SUMPRODUCT(('Data - victims'!$A$2:$A$40922=C$4)*('Data - victims'!$B$2:$B$40922=$A20)*('Data - victims'!$C$2:$C$40922="First aid")*('Data - victims'!$D$2:$D$40922))+SUMPRODUCT(('Data - victims'!$A$2:$A$40922=C$4)*('Data - victims'!$B$2:$B$40922=$A20)*('Data - victims'!$C$2:$C$40922="Precautionary checks")*('Data - victims'!$D$2:$D$40922))),IF($B$3="Total casualties requiring hospital treatment",IF(SUMPRODUCT(('Data - victims'!$A$2:$A$40922=C$4)*('Data - victims'!$B$2:$B$40922=$A20)*('Data - victims'!$C$2:$C$40922="Total casualties requiring hospital treatment")*('Data - victims'!$D$2:$D$40922))+SUMPRODUCT(('Data - victims'!$A$2:$A$40922=C$4)*('Data - victims'!$B$2:$B$40922=$A20)*('Data - victims'!$C$2:$C$40922="Hospital severe")*('Data - victims'!$D$2:$D$40922))+SUMPRODUCT(('Data - victims'!$A$2:$A$40922=C$4)*('Data - victims'!$B$2:$B$40922=$A20)*('Data - victims'!$C$2:$C$40922="Hospital slight")*('Data - victims'!$D$2:$D$40922))=0,"..",SUMPRODUCT(('Data - victims'!$A$2:$A$40922=C$4)*('Data - victims'!$B$2:$B$40922=$A20)*('Data - victims'!$C$2:$C$40922="Total casualties requiring hospital treatment")*('Data - victims'!$D$2:$D$40922))+SUMPRODUCT(('Data - victims'!$A$2:$A$40922=C$4)*('Data - victims'!$B$2:$B$40922=$A20)*('Data - victims'!$C$2:$C$40922="Hospital severe")*('Data - victims'!$D$2:$D$40922))+SUMPRODUCT(('Data - victims'!$A$2:$A$40922=C$4)*('Data - victims'!$B$2:$B$40922=$A20)*('Data - victims'!$C$2:$C$40922="Hospital slight")*('Data - victims'!$D$2:$D$40922))),IF(SUMPRODUCT(('Data - victims'!$A$2:$A$40922=C$4)*('Data - victims'!$B$2:$B$40922=$A20)*('Data - victims'!$C$2:$C$40922=$B$3)*('Data - victims'!$D$2:$D$40922))=0,"..",SUMPRODUCT(('Data - victims'!$A$2:$A$40922=C$4)*('Data - victims'!$B$2:$B$40922=$A20)*('Data - victims'!$C$2:$C$40922=$B$3)*('Data - victims'!$D$2:$D$40922)))))</f>
        <v>101</v>
      </c>
      <c r="D20" s="9" cm="1">
        <f t="array" ref="D20">IF($B$3="Total non-fatal casualties",IF(SUMPRODUCT(('Data - victims'!$A$2:$A$40922=D$4)*('Data - victims'!$B$2:$B$40922=$A20)*('Data - victims'!$C$2:$C$40922="Total non-fatal casualties")*('Data - victims'!$D$2:$D$40922))+SUMPRODUCT(('Data - victims'!$A$2:$A$40922=D$4)*('Data - victims'!$B$2:$B$40922=$A20)*('Data - victims'!$C$2:$C$40922="Hospital severe")*('Data - victims'!$D$2:$D$40922))+SUMPRODUCT(('Data - victims'!$A$2:$A$40922=D$4)*('Data - victims'!$B$2:$B$40922=$A20)*('Data - victims'!$C$2:$C$40922="Hospital slight")*('Data - victims'!$D$2:$D$40922))+SUMPRODUCT(('Data - victims'!$A$2:$A$40922=D$4)*('Data - victims'!$B$2:$B$40922=$A20)*('Data - victims'!$C$2:$C$40922="First aid")*('Data - victims'!$D$2:$D$40922))+SUMPRODUCT(('Data - victims'!$A$2:$A$40922=D$4)*('Data - victims'!$B$2:$B$40922=$A20)*('Data - victims'!$C$2:$C$40922="Precautionary checks")*('Data - victims'!$D$2:$D$40922))=0,"..",SUMPRODUCT(('Data - victims'!$A$2:$A$40922=D$4)*('Data - victims'!$B$2:$B$40922=$A20)*('Data - victims'!$C$2:$C$40922="Total non-fatal casualties")*('Data - victims'!$D$2:$D$40922))+SUMPRODUCT(('Data - victims'!$A$2:$A$40922=D$4)*('Data - victims'!$B$2:$B$40922=$A20)*('Data - victims'!$C$2:$C$40922="Hospital severe")*('Data - victims'!$D$2:$D$40922))+SUMPRODUCT(('Data - victims'!$A$2:$A$40922=D$4)*('Data - victims'!$B$2:$B$40922=$A20)*('Data - victims'!$C$2:$C$40922="Hospital slight")*('Data - victims'!$D$2:$D$40922))+SUMPRODUCT(('Data - victims'!$A$2:$A$40922=D$4)*('Data - victims'!$B$2:$B$40922=$A20)*('Data - victims'!$C$2:$C$40922="First aid")*('Data - victims'!$D$2:$D$40922))+SUMPRODUCT(('Data - victims'!$A$2:$A$40922=D$4)*('Data - victims'!$B$2:$B$40922=$A20)*('Data - victims'!$C$2:$C$40922="Precautionary checks")*('Data - victims'!$D$2:$D$40922))),IF($B$3="Total casualties requiring hospital treatment",IF(SUMPRODUCT(('Data - victims'!$A$2:$A$40922=D$4)*('Data - victims'!$B$2:$B$40922=$A20)*('Data - victims'!$C$2:$C$40922="Total casualties requiring hospital treatment")*('Data - victims'!$D$2:$D$40922))+SUMPRODUCT(('Data - victims'!$A$2:$A$40922=D$4)*('Data - victims'!$B$2:$B$40922=$A20)*('Data - victims'!$C$2:$C$40922="Hospital severe")*('Data - victims'!$D$2:$D$40922))+SUMPRODUCT(('Data - victims'!$A$2:$A$40922=D$4)*('Data - victims'!$B$2:$B$40922=$A20)*('Data - victims'!$C$2:$C$40922="Hospital slight")*('Data - victims'!$D$2:$D$40922))=0,"..",SUMPRODUCT(('Data - victims'!$A$2:$A$40922=D$4)*('Data - victims'!$B$2:$B$40922=$A20)*('Data - victims'!$C$2:$C$40922="Total casualties requiring hospital treatment")*('Data - victims'!$D$2:$D$40922))+SUMPRODUCT(('Data - victims'!$A$2:$A$40922=D$4)*('Data - victims'!$B$2:$B$40922=$A20)*('Data - victims'!$C$2:$C$40922="Hospital severe")*('Data - victims'!$D$2:$D$40922))+SUMPRODUCT(('Data - victims'!$A$2:$A$40922=D$4)*('Data - victims'!$B$2:$B$40922=$A20)*('Data - victims'!$C$2:$C$40922="Hospital slight")*('Data - victims'!$D$2:$D$40922))),IF(SUMPRODUCT(('Data - victims'!$A$2:$A$40922=D$4)*('Data - victims'!$B$2:$B$40922=$A20)*('Data - victims'!$C$2:$C$40922=$B$3)*('Data - victims'!$D$2:$D$40922))=0,"..",SUMPRODUCT(('Data - victims'!$A$2:$A$40922=D$4)*('Data - victims'!$B$2:$B$40922=$A20)*('Data - victims'!$C$2:$C$40922=$B$3)*('Data - victims'!$D$2:$D$40922)))))</f>
        <v>37</v>
      </c>
      <c r="E20" s="9" cm="1">
        <f t="array" ref="E20">IF(SUMPRODUCT(('Data - victims'!$A$2:$A$40922=E$4)*('Data - victims'!$B$2:$B$40922=$A20)*('Data - victims'!$C$2:$C$40922=$B$3)*('Data - victims'!$D$2:$D$40922))=0,IF(OR(B20="..",C20="..",D20=".."),"..",IF(B20+C20+D20=0,"..",B20+C20+D20)),SUMPRODUCT(('Data - victims'!$A$2:$A$40922=E$4)*('Data - victims'!$B$2:$B$40922=$A20)*('Data - victims'!$C$2:$C$40922=$B$3)*('Data - victims'!$D$2:$D$40922)))</f>
        <v>700</v>
      </c>
      <c r="F20" s="37">
        <f t="shared" si="0"/>
        <v>12</v>
      </c>
      <c r="G20" s="37">
        <f t="shared" si="1"/>
        <v>20</v>
      </c>
      <c r="H20" s="37">
        <f t="shared" si="2"/>
        <v>13</v>
      </c>
      <c r="I20" s="37">
        <f t="shared" si="3"/>
        <v>12</v>
      </c>
      <c r="K20" s="38" cm="1">
        <f t="array" ref="K20">IF(SUMPRODUCT(('Data - population'!$B$2:$B$2996=$A20)*('Data - population'!$C$2:$C$2996=K$4)*('Data - population'!$D$2:$D$2996)),SUMPRODUCT(('Data - population'!$B$2:$B$2996=$A20)*('Data - population'!$C$2:$C$2996=K$4)*('Data - population'!$D$2:$D$2996)),"..")</f>
        <v>48519100</v>
      </c>
      <c r="L20" s="38" cm="1">
        <f t="array" ref="L20">IF(SUMPRODUCT(('Data - population'!$B$2:$B$2996=$A20)*('Data - population'!$C$2:$C$2996=L$4)*('Data - population'!$D$2:$D$2996)),SUMPRODUCT(('Data - population'!$B$2:$B$2996=$A20)*('Data - population'!$C$2:$C$2996=L$4)*('Data - population'!$D$2:$D$2996)),"..")</f>
        <v>5092200</v>
      </c>
      <c r="M20" s="38" cm="1">
        <f t="array" ref="M20">IF(SUMPRODUCT(('Data - population'!$B$2:$B$2996=$A20)*('Data - population'!$C$2:$C$2996=M$4)*('Data - population'!$D$2:$D$2996)),SUMPRODUCT(('Data - population'!$B$2:$B$2996=$A20)*('Data - population'!$C$2:$C$2996=M$4)*('Data - population'!$D$2:$D$2996)),"..")</f>
        <v>2891300</v>
      </c>
      <c r="N20" s="38" cm="1">
        <f t="array" ref="N20">IF(SUMPRODUCT(('Data - population'!$B$2:$B$2996=$A20)*('Data - population'!$C$2:$C$2996=N$4)*('Data - population'!$D$2:$D$2996)),SUMPRODUCT(('Data - population'!$B$2:$B$2996=$A20)*('Data - population'!$C$2:$C$2996=N$4)*('Data - population'!$D$2:$D$2996)),"..")</f>
        <v>56502600</v>
      </c>
      <c r="P20" s="42"/>
    </row>
    <row r="21" spans="1:16" x14ac:dyDescent="0.25">
      <c r="A21" t="s">
        <v>21</v>
      </c>
      <c r="B21" s="9" cm="1">
        <f t="array" ref="B21">IF($B$3="Total non-fatal casualties",IF(SUMPRODUCT(('Data - victims'!$A$2:$A$40922=B$4)*('Data - victims'!$B$2:$B$40922=$A21)*('Data - victims'!$C$2:$C$40922="Total non-fatal casualties")*('Data - victims'!$D$2:$D$40922))+SUMPRODUCT(('Data - victims'!$A$2:$A$40922=B$4)*('Data - victims'!$B$2:$B$40922=$A21)*('Data - victims'!$C$2:$C$40922="Hospital severe")*('Data - victims'!$D$2:$D$40922))+SUMPRODUCT(('Data - victims'!$A$2:$A$40922=B$4)*('Data - victims'!$B$2:$B$40922=$A21)*('Data - victims'!$C$2:$C$40922="Hospital slight")*('Data - victims'!$D$2:$D$40922))+SUMPRODUCT(('Data - victims'!$A$2:$A$40922=B$4)*('Data - victims'!$B$2:$B$40922=$A21)*('Data - victims'!$C$2:$C$40922="First aid")*('Data - victims'!$D$2:$D$40922))+SUMPRODUCT(('Data - victims'!$A$2:$A$40922=B$4)*('Data - victims'!$B$2:$B$40922=$A21)*('Data - victims'!$C$2:$C$40922="Precautionary checks")*('Data - victims'!$D$2:$D$40922))=0,"..",SUMPRODUCT(('Data - victims'!$A$2:$A$40922=B$4)*('Data - victims'!$B$2:$B$40922=$A21)*('Data - victims'!$C$2:$C$40922="Total non-fatal casualties")*('Data - victims'!$D$2:$D$40922))+SUMPRODUCT(('Data - victims'!$A$2:$A$40922=B$4)*('Data - victims'!$B$2:$B$40922=$A21)*('Data - victims'!$C$2:$C$40922="Hospital severe")*('Data - victims'!$D$2:$D$40922))+SUMPRODUCT(('Data - victims'!$A$2:$A$40922=B$4)*('Data - victims'!$B$2:$B$40922=$A21)*('Data - victims'!$C$2:$C$40922="Hospital slight")*('Data - victims'!$D$2:$D$40922))+SUMPRODUCT(('Data - victims'!$A$2:$A$40922=B$4)*('Data - victims'!$B$2:$B$40922=$A21)*('Data - victims'!$C$2:$C$40922="First aid")*('Data - victims'!$D$2:$D$40922))+SUMPRODUCT(('Data - victims'!$A$2:$A$40922=B$4)*('Data - victims'!$B$2:$B$40922=$A21)*('Data - victims'!$C$2:$C$40922="Precautionary checks")*('Data - victims'!$D$2:$D$40922))),IF($B$3="Total casualties requiring hospital treatment",IF(SUMPRODUCT(('Data - victims'!$A$2:$A$40922=B$4)*('Data - victims'!$B$2:$B$40922=$A21)*('Data - victims'!$C$2:$C$40922="Total casualties requiring hospital treatment")*('Data - victims'!$D$2:$D$40922))+SUMPRODUCT(('Data - victims'!$A$2:$A$40922=B$4)*('Data - victims'!$B$2:$B$40922=$A21)*('Data - victims'!$C$2:$C$40922="Hospital severe")*('Data - victims'!$D$2:$D$40922))+SUMPRODUCT(('Data - victims'!$A$2:$A$40922=B$4)*('Data - victims'!$B$2:$B$40922=$A21)*('Data - victims'!$C$2:$C$40922="Hospital slight")*('Data - victims'!$D$2:$D$40922))=0,"..",SUMPRODUCT(('Data - victims'!$A$2:$A$40922=B$4)*('Data - victims'!$B$2:$B$40922=$A21)*('Data - victims'!$C$2:$C$40922="Total casualties requiring hospital treatment")*('Data - victims'!$D$2:$D$40922))+SUMPRODUCT(('Data - victims'!$A$2:$A$40922=B$4)*('Data - victims'!$B$2:$B$40922=$A21)*('Data - victims'!$C$2:$C$40922="Hospital severe")*('Data - victims'!$D$2:$D$40922))+SUMPRODUCT(('Data - victims'!$A$2:$A$40922=B$4)*('Data - victims'!$B$2:$B$40922=$A21)*('Data - victims'!$C$2:$C$40922="Hospital slight")*('Data - victims'!$D$2:$D$40922))),IF(SUMPRODUCT(('Data - victims'!$A$2:$A$40922=B$4)*('Data - victims'!$B$2:$B$40922=$A21)*('Data - victims'!$C$2:$C$40922=$B$3)*('Data - victims'!$D$2:$D$40922))=0,"..",SUMPRODUCT(('Data - victims'!$A$2:$A$40922=B$4)*('Data - victims'!$B$2:$B$40922=$A21)*('Data - victims'!$C$2:$C$40922=$B$3)*('Data - victims'!$D$2:$D$40922)))))</f>
        <v>562</v>
      </c>
      <c r="C21" s="9" cm="1">
        <f t="array" ref="C21">IF($B$3="Total non-fatal casualties",IF(SUMPRODUCT(('Data - victims'!$A$2:$A$40922=C$4)*('Data - victims'!$B$2:$B$40922=$A21)*('Data - victims'!$C$2:$C$40922="Total non-fatal casualties")*('Data - victims'!$D$2:$D$40922))+SUMPRODUCT(('Data - victims'!$A$2:$A$40922=C$4)*('Data - victims'!$B$2:$B$40922=$A21)*('Data - victims'!$C$2:$C$40922="Hospital severe")*('Data - victims'!$D$2:$D$40922))+SUMPRODUCT(('Data - victims'!$A$2:$A$40922=C$4)*('Data - victims'!$B$2:$B$40922=$A21)*('Data - victims'!$C$2:$C$40922="Hospital slight")*('Data - victims'!$D$2:$D$40922))+SUMPRODUCT(('Data - victims'!$A$2:$A$40922=C$4)*('Data - victims'!$B$2:$B$40922=$A21)*('Data - victims'!$C$2:$C$40922="First aid")*('Data - victims'!$D$2:$D$40922))+SUMPRODUCT(('Data - victims'!$A$2:$A$40922=C$4)*('Data - victims'!$B$2:$B$40922=$A21)*('Data - victims'!$C$2:$C$40922="Precautionary checks")*('Data - victims'!$D$2:$D$40922))=0,"..",SUMPRODUCT(('Data - victims'!$A$2:$A$40922=C$4)*('Data - victims'!$B$2:$B$40922=$A21)*('Data - victims'!$C$2:$C$40922="Total non-fatal casualties")*('Data - victims'!$D$2:$D$40922))+SUMPRODUCT(('Data - victims'!$A$2:$A$40922=C$4)*('Data - victims'!$B$2:$B$40922=$A21)*('Data - victims'!$C$2:$C$40922="Hospital severe")*('Data - victims'!$D$2:$D$40922))+SUMPRODUCT(('Data - victims'!$A$2:$A$40922=C$4)*('Data - victims'!$B$2:$B$40922=$A21)*('Data - victims'!$C$2:$C$40922="Hospital slight")*('Data - victims'!$D$2:$D$40922))+SUMPRODUCT(('Data - victims'!$A$2:$A$40922=C$4)*('Data - victims'!$B$2:$B$40922=$A21)*('Data - victims'!$C$2:$C$40922="First aid")*('Data - victims'!$D$2:$D$40922))+SUMPRODUCT(('Data - victims'!$A$2:$A$40922=C$4)*('Data - victims'!$B$2:$B$40922=$A21)*('Data - victims'!$C$2:$C$40922="Precautionary checks")*('Data - victims'!$D$2:$D$40922))),IF($B$3="Total casualties requiring hospital treatment",IF(SUMPRODUCT(('Data - victims'!$A$2:$A$40922=C$4)*('Data - victims'!$B$2:$B$40922=$A21)*('Data - victims'!$C$2:$C$40922="Total casualties requiring hospital treatment")*('Data - victims'!$D$2:$D$40922))+SUMPRODUCT(('Data - victims'!$A$2:$A$40922=C$4)*('Data - victims'!$B$2:$B$40922=$A21)*('Data - victims'!$C$2:$C$40922="Hospital severe")*('Data - victims'!$D$2:$D$40922))+SUMPRODUCT(('Data - victims'!$A$2:$A$40922=C$4)*('Data - victims'!$B$2:$B$40922=$A21)*('Data - victims'!$C$2:$C$40922="Hospital slight")*('Data - victims'!$D$2:$D$40922))=0,"..",SUMPRODUCT(('Data - victims'!$A$2:$A$40922=C$4)*('Data - victims'!$B$2:$B$40922=$A21)*('Data - victims'!$C$2:$C$40922="Total casualties requiring hospital treatment")*('Data - victims'!$D$2:$D$40922))+SUMPRODUCT(('Data - victims'!$A$2:$A$40922=C$4)*('Data - victims'!$B$2:$B$40922=$A21)*('Data - victims'!$C$2:$C$40922="Hospital severe")*('Data - victims'!$D$2:$D$40922))+SUMPRODUCT(('Data - victims'!$A$2:$A$40922=C$4)*('Data - victims'!$B$2:$B$40922=$A21)*('Data - victims'!$C$2:$C$40922="Hospital slight")*('Data - victims'!$D$2:$D$40922))),IF(SUMPRODUCT(('Data - victims'!$A$2:$A$40922=C$4)*('Data - victims'!$B$2:$B$40922=$A21)*('Data - victims'!$C$2:$C$40922=$B$3)*('Data - victims'!$D$2:$D$40922))=0,"..",SUMPRODUCT(('Data - victims'!$A$2:$A$40922=C$4)*('Data - victims'!$B$2:$B$40922=$A21)*('Data - victims'!$C$2:$C$40922=$B$3)*('Data - victims'!$D$2:$D$40922)))))</f>
        <v>89</v>
      </c>
      <c r="D21" s="9" cm="1">
        <f t="array" ref="D21">IF($B$3="Total non-fatal casualties",IF(SUMPRODUCT(('Data - victims'!$A$2:$A$40922=D$4)*('Data - victims'!$B$2:$B$40922=$A21)*('Data - victims'!$C$2:$C$40922="Total non-fatal casualties")*('Data - victims'!$D$2:$D$40922))+SUMPRODUCT(('Data - victims'!$A$2:$A$40922=D$4)*('Data - victims'!$B$2:$B$40922=$A21)*('Data - victims'!$C$2:$C$40922="Hospital severe")*('Data - victims'!$D$2:$D$40922))+SUMPRODUCT(('Data - victims'!$A$2:$A$40922=D$4)*('Data - victims'!$B$2:$B$40922=$A21)*('Data - victims'!$C$2:$C$40922="Hospital slight")*('Data - victims'!$D$2:$D$40922))+SUMPRODUCT(('Data - victims'!$A$2:$A$40922=D$4)*('Data - victims'!$B$2:$B$40922=$A21)*('Data - victims'!$C$2:$C$40922="First aid")*('Data - victims'!$D$2:$D$40922))+SUMPRODUCT(('Data - victims'!$A$2:$A$40922=D$4)*('Data - victims'!$B$2:$B$40922=$A21)*('Data - victims'!$C$2:$C$40922="Precautionary checks")*('Data - victims'!$D$2:$D$40922))=0,"..",SUMPRODUCT(('Data - victims'!$A$2:$A$40922=D$4)*('Data - victims'!$B$2:$B$40922=$A21)*('Data - victims'!$C$2:$C$40922="Total non-fatal casualties")*('Data - victims'!$D$2:$D$40922))+SUMPRODUCT(('Data - victims'!$A$2:$A$40922=D$4)*('Data - victims'!$B$2:$B$40922=$A21)*('Data - victims'!$C$2:$C$40922="Hospital severe")*('Data - victims'!$D$2:$D$40922))+SUMPRODUCT(('Data - victims'!$A$2:$A$40922=D$4)*('Data - victims'!$B$2:$B$40922=$A21)*('Data - victims'!$C$2:$C$40922="Hospital slight")*('Data - victims'!$D$2:$D$40922))+SUMPRODUCT(('Data - victims'!$A$2:$A$40922=D$4)*('Data - victims'!$B$2:$B$40922=$A21)*('Data - victims'!$C$2:$C$40922="First aid")*('Data - victims'!$D$2:$D$40922))+SUMPRODUCT(('Data - victims'!$A$2:$A$40922=D$4)*('Data - victims'!$B$2:$B$40922=$A21)*('Data - victims'!$C$2:$C$40922="Precautionary checks")*('Data - victims'!$D$2:$D$40922))),IF($B$3="Total casualties requiring hospital treatment",IF(SUMPRODUCT(('Data - victims'!$A$2:$A$40922=D$4)*('Data - victims'!$B$2:$B$40922=$A21)*('Data - victims'!$C$2:$C$40922="Total casualties requiring hospital treatment")*('Data - victims'!$D$2:$D$40922))+SUMPRODUCT(('Data - victims'!$A$2:$A$40922=D$4)*('Data - victims'!$B$2:$B$40922=$A21)*('Data - victims'!$C$2:$C$40922="Hospital severe")*('Data - victims'!$D$2:$D$40922))+SUMPRODUCT(('Data - victims'!$A$2:$A$40922=D$4)*('Data - victims'!$B$2:$B$40922=$A21)*('Data - victims'!$C$2:$C$40922="Hospital slight")*('Data - victims'!$D$2:$D$40922))=0,"..",SUMPRODUCT(('Data - victims'!$A$2:$A$40922=D$4)*('Data - victims'!$B$2:$B$40922=$A21)*('Data - victims'!$C$2:$C$40922="Total casualties requiring hospital treatment")*('Data - victims'!$D$2:$D$40922))+SUMPRODUCT(('Data - victims'!$A$2:$A$40922=D$4)*('Data - victims'!$B$2:$B$40922=$A21)*('Data - victims'!$C$2:$C$40922="Hospital severe")*('Data - victims'!$D$2:$D$40922))+SUMPRODUCT(('Data - victims'!$A$2:$A$40922=D$4)*('Data - victims'!$B$2:$B$40922=$A21)*('Data - victims'!$C$2:$C$40922="Hospital slight")*('Data - victims'!$D$2:$D$40922))),IF(SUMPRODUCT(('Data - victims'!$A$2:$A$40922=D$4)*('Data - victims'!$B$2:$B$40922=$A21)*('Data - victims'!$C$2:$C$40922=$B$3)*('Data - victims'!$D$2:$D$40922))=0,"..",SUMPRODUCT(('Data - victims'!$A$2:$A$40922=D$4)*('Data - victims'!$B$2:$B$40922=$A21)*('Data - victims'!$C$2:$C$40922=$B$3)*('Data - victims'!$D$2:$D$40922)))))</f>
        <v>45</v>
      </c>
      <c r="E21" s="9" cm="1">
        <f t="array" ref="E21">IF(SUMPRODUCT(('Data - victims'!$A$2:$A$40922=E$4)*('Data - victims'!$B$2:$B$40922=$A21)*('Data - victims'!$C$2:$C$40922=$B$3)*('Data - victims'!$D$2:$D$40922))=0,IF(OR(B21="..",C21="..",D21=".."),"..",IF(B21+C21+D21=0,"..",B21+C21+D21)),SUMPRODUCT(('Data - victims'!$A$2:$A$40922=E$4)*('Data - victims'!$B$2:$B$40922=$A21)*('Data - victims'!$C$2:$C$40922=$B$3)*('Data - victims'!$D$2:$D$40922)))</f>
        <v>696</v>
      </c>
      <c r="F21" s="37">
        <f t="shared" si="0"/>
        <v>12</v>
      </c>
      <c r="G21" s="37">
        <f t="shared" si="1"/>
        <v>18</v>
      </c>
      <c r="H21" s="37">
        <f t="shared" si="2"/>
        <v>16</v>
      </c>
      <c r="I21" s="37">
        <f t="shared" si="3"/>
        <v>12</v>
      </c>
      <c r="K21" s="38" cm="1">
        <f t="array" ref="K21">IF(SUMPRODUCT(('Data - population'!$B$2:$B$2996=$A21)*('Data - population'!$C$2:$C$2996=K$4)*('Data - population'!$D$2:$D$2996)),SUMPRODUCT(('Data - population'!$B$2:$B$2996=$A21)*('Data - population'!$C$2:$C$2996=K$4)*('Data - population'!$D$2:$D$2996)),"..")</f>
        <v>48664800</v>
      </c>
      <c r="L21" s="38" cm="1">
        <f t="array" ref="L21">IF(SUMPRODUCT(('Data - population'!$B$2:$B$2996=$A21)*('Data - population'!$C$2:$C$2996=L$4)*('Data - population'!$D$2:$D$2996)),SUMPRODUCT(('Data - population'!$B$2:$B$2996=$A21)*('Data - population'!$C$2:$C$2996=L$4)*('Data - population'!$D$2:$D$2996)),"..")</f>
        <v>5083300</v>
      </c>
      <c r="M21" s="38" cm="1">
        <f t="array" ref="M21">IF(SUMPRODUCT(('Data - population'!$B$2:$B$2996=$A21)*('Data - population'!$C$2:$C$2996=M$4)*('Data - population'!$D$2:$D$2996)),SUMPRODUCT(('Data - population'!$B$2:$B$2996=$A21)*('Data - population'!$C$2:$C$2996=M$4)*('Data - population'!$D$2:$D$2996)),"..")</f>
        <v>2894900</v>
      </c>
      <c r="N21" s="38" cm="1">
        <f t="array" ref="N21">IF(SUMPRODUCT(('Data - population'!$B$2:$B$2996=$A21)*('Data - population'!$C$2:$C$2996=N$4)*('Data - population'!$D$2:$D$2996)),SUMPRODUCT(('Data - population'!$B$2:$B$2996=$A21)*('Data - population'!$C$2:$C$2996=N$4)*('Data - population'!$D$2:$D$2996)),"..")</f>
        <v>56643000</v>
      </c>
      <c r="P21" s="42"/>
    </row>
    <row r="22" spans="1:16" x14ac:dyDescent="0.25">
      <c r="A22" t="s">
        <v>22</v>
      </c>
      <c r="B22" s="9" cm="1">
        <f t="array" ref="B22">IF($B$3="Total non-fatal casualties",IF(SUMPRODUCT(('Data - victims'!$A$2:$A$40922=B$4)*('Data - victims'!$B$2:$B$40922=$A22)*('Data - victims'!$C$2:$C$40922="Total non-fatal casualties")*('Data - victims'!$D$2:$D$40922))+SUMPRODUCT(('Data - victims'!$A$2:$A$40922=B$4)*('Data - victims'!$B$2:$B$40922=$A22)*('Data - victims'!$C$2:$C$40922="Hospital severe")*('Data - victims'!$D$2:$D$40922))+SUMPRODUCT(('Data - victims'!$A$2:$A$40922=B$4)*('Data - victims'!$B$2:$B$40922=$A22)*('Data - victims'!$C$2:$C$40922="Hospital slight")*('Data - victims'!$D$2:$D$40922))+SUMPRODUCT(('Data - victims'!$A$2:$A$40922=B$4)*('Data - victims'!$B$2:$B$40922=$A22)*('Data - victims'!$C$2:$C$40922="First aid")*('Data - victims'!$D$2:$D$40922))+SUMPRODUCT(('Data - victims'!$A$2:$A$40922=B$4)*('Data - victims'!$B$2:$B$40922=$A22)*('Data - victims'!$C$2:$C$40922="Precautionary checks")*('Data - victims'!$D$2:$D$40922))=0,"..",SUMPRODUCT(('Data - victims'!$A$2:$A$40922=B$4)*('Data - victims'!$B$2:$B$40922=$A22)*('Data - victims'!$C$2:$C$40922="Total non-fatal casualties")*('Data - victims'!$D$2:$D$40922))+SUMPRODUCT(('Data - victims'!$A$2:$A$40922=B$4)*('Data - victims'!$B$2:$B$40922=$A22)*('Data - victims'!$C$2:$C$40922="Hospital severe")*('Data - victims'!$D$2:$D$40922))+SUMPRODUCT(('Data - victims'!$A$2:$A$40922=B$4)*('Data - victims'!$B$2:$B$40922=$A22)*('Data - victims'!$C$2:$C$40922="Hospital slight")*('Data - victims'!$D$2:$D$40922))+SUMPRODUCT(('Data - victims'!$A$2:$A$40922=B$4)*('Data - victims'!$B$2:$B$40922=$A22)*('Data - victims'!$C$2:$C$40922="First aid")*('Data - victims'!$D$2:$D$40922))+SUMPRODUCT(('Data - victims'!$A$2:$A$40922=B$4)*('Data - victims'!$B$2:$B$40922=$A22)*('Data - victims'!$C$2:$C$40922="Precautionary checks")*('Data - victims'!$D$2:$D$40922))),IF($B$3="Total casualties requiring hospital treatment",IF(SUMPRODUCT(('Data - victims'!$A$2:$A$40922=B$4)*('Data - victims'!$B$2:$B$40922=$A22)*('Data - victims'!$C$2:$C$40922="Total casualties requiring hospital treatment")*('Data - victims'!$D$2:$D$40922))+SUMPRODUCT(('Data - victims'!$A$2:$A$40922=B$4)*('Data - victims'!$B$2:$B$40922=$A22)*('Data - victims'!$C$2:$C$40922="Hospital severe")*('Data - victims'!$D$2:$D$40922))+SUMPRODUCT(('Data - victims'!$A$2:$A$40922=B$4)*('Data - victims'!$B$2:$B$40922=$A22)*('Data - victims'!$C$2:$C$40922="Hospital slight")*('Data - victims'!$D$2:$D$40922))=0,"..",SUMPRODUCT(('Data - victims'!$A$2:$A$40922=B$4)*('Data - victims'!$B$2:$B$40922=$A22)*('Data - victims'!$C$2:$C$40922="Total casualties requiring hospital treatment")*('Data - victims'!$D$2:$D$40922))+SUMPRODUCT(('Data - victims'!$A$2:$A$40922=B$4)*('Data - victims'!$B$2:$B$40922=$A22)*('Data - victims'!$C$2:$C$40922="Hospital severe")*('Data - victims'!$D$2:$D$40922))+SUMPRODUCT(('Data - victims'!$A$2:$A$40922=B$4)*('Data - victims'!$B$2:$B$40922=$A22)*('Data - victims'!$C$2:$C$40922="Hospital slight")*('Data - victims'!$D$2:$D$40922))),IF(SUMPRODUCT(('Data - victims'!$A$2:$A$40922=B$4)*('Data - victims'!$B$2:$B$40922=$A22)*('Data - victims'!$C$2:$C$40922=$B$3)*('Data - victims'!$D$2:$D$40922))=0,"..",SUMPRODUCT(('Data - victims'!$A$2:$A$40922=B$4)*('Data - victims'!$B$2:$B$40922=$A22)*('Data - victims'!$C$2:$C$40922=$B$3)*('Data - victims'!$D$2:$D$40922)))))</f>
        <v>475</v>
      </c>
      <c r="C22" s="9" cm="1">
        <f t="array" ref="C22">IF($B$3="Total non-fatal casualties",IF(SUMPRODUCT(('Data - victims'!$A$2:$A$40922=C$4)*('Data - victims'!$B$2:$B$40922=$A22)*('Data - victims'!$C$2:$C$40922="Total non-fatal casualties")*('Data - victims'!$D$2:$D$40922))+SUMPRODUCT(('Data - victims'!$A$2:$A$40922=C$4)*('Data - victims'!$B$2:$B$40922=$A22)*('Data - victims'!$C$2:$C$40922="Hospital severe")*('Data - victims'!$D$2:$D$40922))+SUMPRODUCT(('Data - victims'!$A$2:$A$40922=C$4)*('Data - victims'!$B$2:$B$40922=$A22)*('Data - victims'!$C$2:$C$40922="Hospital slight")*('Data - victims'!$D$2:$D$40922))+SUMPRODUCT(('Data - victims'!$A$2:$A$40922=C$4)*('Data - victims'!$B$2:$B$40922=$A22)*('Data - victims'!$C$2:$C$40922="First aid")*('Data - victims'!$D$2:$D$40922))+SUMPRODUCT(('Data - victims'!$A$2:$A$40922=C$4)*('Data - victims'!$B$2:$B$40922=$A22)*('Data - victims'!$C$2:$C$40922="Precautionary checks")*('Data - victims'!$D$2:$D$40922))=0,"..",SUMPRODUCT(('Data - victims'!$A$2:$A$40922=C$4)*('Data - victims'!$B$2:$B$40922=$A22)*('Data - victims'!$C$2:$C$40922="Total non-fatal casualties")*('Data - victims'!$D$2:$D$40922))+SUMPRODUCT(('Data - victims'!$A$2:$A$40922=C$4)*('Data - victims'!$B$2:$B$40922=$A22)*('Data - victims'!$C$2:$C$40922="Hospital severe")*('Data - victims'!$D$2:$D$40922))+SUMPRODUCT(('Data - victims'!$A$2:$A$40922=C$4)*('Data - victims'!$B$2:$B$40922=$A22)*('Data - victims'!$C$2:$C$40922="Hospital slight")*('Data - victims'!$D$2:$D$40922))+SUMPRODUCT(('Data - victims'!$A$2:$A$40922=C$4)*('Data - victims'!$B$2:$B$40922=$A22)*('Data - victims'!$C$2:$C$40922="First aid")*('Data - victims'!$D$2:$D$40922))+SUMPRODUCT(('Data - victims'!$A$2:$A$40922=C$4)*('Data - victims'!$B$2:$B$40922=$A22)*('Data - victims'!$C$2:$C$40922="Precautionary checks")*('Data - victims'!$D$2:$D$40922))),IF($B$3="Total casualties requiring hospital treatment",IF(SUMPRODUCT(('Data - victims'!$A$2:$A$40922=C$4)*('Data - victims'!$B$2:$B$40922=$A22)*('Data - victims'!$C$2:$C$40922="Total casualties requiring hospital treatment")*('Data - victims'!$D$2:$D$40922))+SUMPRODUCT(('Data - victims'!$A$2:$A$40922=C$4)*('Data - victims'!$B$2:$B$40922=$A22)*('Data - victims'!$C$2:$C$40922="Hospital severe")*('Data - victims'!$D$2:$D$40922))+SUMPRODUCT(('Data - victims'!$A$2:$A$40922=C$4)*('Data - victims'!$B$2:$B$40922=$A22)*('Data - victims'!$C$2:$C$40922="Hospital slight")*('Data - victims'!$D$2:$D$40922))=0,"..",SUMPRODUCT(('Data - victims'!$A$2:$A$40922=C$4)*('Data - victims'!$B$2:$B$40922=$A22)*('Data - victims'!$C$2:$C$40922="Total casualties requiring hospital treatment")*('Data - victims'!$D$2:$D$40922))+SUMPRODUCT(('Data - victims'!$A$2:$A$40922=C$4)*('Data - victims'!$B$2:$B$40922=$A22)*('Data - victims'!$C$2:$C$40922="Hospital severe")*('Data - victims'!$D$2:$D$40922))+SUMPRODUCT(('Data - victims'!$A$2:$A$40922=C$4)*('Data - victims'!$B$2:$B$40922=$A22)*('Data - victims'!$C$2:$C$40922="Hospital slight")*('Data - victims'!$D$2:$D$40922))),IF(SUMPRODUCT(('Data - victims'!$A$2:$A$40922=C$4)*('Data - victims'!$B$2:$B$40922=$A22)*('Data - victims'!$C$2:$C$40922=$B$3)*('Data - victims'!$D$2:$D$40922))=0,"..",SUMPRODUCT(('Data - victims'!$A$2:$A$40922=C$4)*('Data - victims'!$B$2:$B$40922=$A22)*('Data - victims'!$C$2:$C$40922=$B$3)*('Data - victims'!$D$2:$D$40922)))))</f>
        <v>98</v>
      </c>
      <c r="D22" s="9" cm="1">
        <f t="array" ref="D22">IF($B$3="Total non-fatal casualties",IF(SUMPRODUCT(('Data - victims'!$A$2:$A$40922=D$4)*('Data - victims'!$B$2:$B$40922=$A22)*('Data - victims'!$C$2:$C$40922="Total non-fatal casualties")*('Data - victims'!$D$2:$D$40922))+SUMPRODUCT(('Data - victims'!$A$2:$A$40922=D$4)*('Data - victims'!$B$2:$B$40922=$A22)*('Data - victims'!$C$2:$C$40922="Hospital severe")*('Data - victims'!$D$2:$D$40922))+SUMPRODUCT(('Data - victims'!$A$2:$A$40922=D$4)*('Data - victims'!$B$2:$B$40922=$A22)*('Data - victims'!$C$2:$C$40922="Hospital slight")*('Data - victims'!$D$2:$D$40922))+SUMPRODUCT(('Data - victims'!$A$2:$A$40922=D$4)*('Data - victims'!$B$2:$B$40922=$A22)*('Data - victims'!$C$2:$C$40922="First aid")*('Data - victims'!$D$2:$D$40922))+SUMPRODUCT(('Data - victims'!$A$2:$A$40922=D$4)*('Data - victims'!$B$2:$B$40922=$A22)*('Data - victims'!$C$2:$C$40922="Precautionary checks")*('Data - victims'!$D$2:$D$40922))=0,"..",SUMPRODUCT(('Data - victims'!$A$2:$A$40922=D$4)*('Data - victims'!$B$2:$B$40922=$A22)*('Data - victims'!$C$2:$C$40922="Total non-fatal casualties")*('Data - victims'!$D$2:$D$40922))+SUMPRODUCT(('Data - victims'!$A$2:$A$40922=D$4)*('Data - victims'!$B$2:$B$40922=$A22)*('Data - victims'!$C$2:$C$40922="Hospital severe")*('Data - victims'!$D$2:$D$40922))+SUMPRODUCT(('Data - victims'!$A$2:$A$40922=D$4)*('Data - victims'!$B$2:$B$40922=$A22)*('Data - victims'!$C$2:$C$40922="Hospital slight")*('Data - victims'!$D$2:$D$40922))+SUMPRODUCT(('Data - victims'!$A$2:$A$40922=D$4)*('Data - victims'!$B$2:$B$40922=$A22)*('Data - victims'!$C$2:$C$40922="First aid")*('Data - victims'!$D$2:$D$40922))+SUMPRODUCT(('Data - victims'!$A$2:$A$40922=D$4)*('Data - victims'!$B$2:$B$40922=$A22)*('Data - victims'!$C$2:$C$40922="Precautionary checks")*('Data - victims'!$D$2:$D$40922))),IF($B$3="Total casualties requiring hospital treatment",IF(SUMPRODUCT(('Data - victims'!$A$2:$A$40922=D$4)*('Data - victims'!$B$2:$B$40922=$A22)*('Data - victims'!$C$2:$C$40922="Total casualties requiring hospital treatment")*('Data - victims'!$D$2:$D$40922))+SUMPRODUCT(('Data - victims'!$A$2:$A$40922=D$4)*('Data - victims'!$B$2:$B$40922=$A22)*('Data - victims'!$C$2:$C$40922="Hospital severe")*('Data - victims'!$D$2:$D$40922))+SUMPRODUCT(('Data - victims'!$A$2:$A$40922=D$4)*('Data - victims'!$B$2:$B$40922=$A22)*('Data - victims'!$C$2:$C$40922="Hospital slight")*('Data - victims'!$D$2:$D$40922))=0,"..",SUMPRODUCT(('Data - victims'!$A$2:$A$40922=D$4)*('Data - victims'!$B$2:$B$40922=$A22)*('Data - victims'!$C$2:$C$40922="Total casualties requiring hospital treatment")*('Data - victims'!$D$2:$D$40922))+SUMPRODUCT(('Data - victims'!$A$2:$A$40922=D$4)*('Data - victims'!$B$2:$B$40922=$A22)*('Data - victims'!$C$2:$C$40922="Hospital severe")*('Data - victims'!$D$2:$D$40922))+SUMPRODUCT(('Data - victims'!$A$2:$A$40922=D$4)*('Data - victims'!$B$2:$B$40922=$A22)*('Data - victims'!$C$2:$C$40922="Hospital slight")*('Data - victims'!$D$2:$D$40922))),IF(SUMPRODUCT(('Data - victims'!$A$2:$A$40922=D$4)*('Data - victims'!$B$2:$B$40922=$A22)*('Data - victims'!$C$2:$C$40922=$B$3)*('Data - victims'!$D$2:$D$40922))=0,"..",SUMPRODUCT(('Data - victims'!$A$2:$A$40922=D$4)*('Data - victims'!$B$2:$B$40922=$A22)*('Data - victims'!$C$2:$C$40922=$B$3)*('Data - victims'!$D$2:$D$40922)))))</f>
        <v>30</v>
      </c>
      <c r="E22" s="9" cm="1">
        <f t="array" ref="E22">IF(SUMPRODUCT(('Data - victims'!$A$2:$A$40922=E$4)*('Data - victims'!$B$2:$B$40922=$A22)*('Data - victims'!$C$2:$C$40922=$B$3)*('Data - victims'!$D$2:$D$40922))=0,IF(OR(B22="..",C22="..",D22=".."),"..",IF(B22+C22+D22=0,"..",B22+C22+D22)),SUMPRODUCT(('Data - victims'!$A$2:$A$40922=E$4)*('Data - victims'!$B$2:$B$40922=$A22)*('Data - victims'!$C$2:$C$40922=$B$3)*('Data - victims'!$D$2:$D$40922)))</f>
        <v>603</v>
      </c>
      <c r="F22" s="37">
        <f t="shared" si="0"/>
        <v>10</v>
      </c>
      <c r="G22" s="37">
        <f t="shared" si="1"/>
        <v>19</v>
      </c>
      <c r="H22" s="37">
        <f t="shared" si="2"/>
        <v>10</v>
      </c>
      <c r="I22" s="37">
        <f t="shared" si="3"/>
        <v>11</v>
      </c>
      <c r="K22" s="38" cm="1">
        <f t="array" ref="K22">IF(SUMPRODUCT(('Data - population'!$B$2:$B$2996=$A22)*('Data - population'!$C$2:$C$2996=K$4)*('Data - population'!$D$2:$D$2996)),SUMPRODUCT(('Data - population'!$B$2:$B$2996=$A22)*('Data - population'!$C$2:$C$2996=K$4)*('Data - population'!$D$2:$D$2996)),"..")</f>
        <v>48820600</v>
      </c>
      <c r="L22" s="38" cm="1">
        <f t="array" ref="L22">IF(SUMPRODUCT(('Data - population'!$B$2:$B$2996=$A22)*('Data - population'!$C$2:$C$2996=L$4)*('Data - population'!$D$2:$D$2996)),SUMPRODUCT(('Data - population'!$B$2:$B$2996=$A22)*('Data - population'!$C$2:$C$2996=L$4)*('Data - population'!$D$2:$D$2996)),"..")</f>
        <v>5077100</v>
      </c>
      <c r="M22" s="38" cm="1">
        <f t="array" ref="M22">IF(SUMPRODUCT(('Data - population'!$B$2:$B$2996=$A22)*('Data - population'!$C$2:$C$2996=M$4)*('Data - population'!$D$2:$D$2996)),SUMPRODUCT(('Data - population'!$B$2:$B$2996=$A22)*('Data - population'!$C$2:$C$2996=M$4)*('Data - population'!$D$2:$D$2996)),"..")</f>
        <v>2899500</v>
      </c>
      <c r="N22" s="38" cm="1">
        <f t="array" ref="N22">IF(SUMPRODUCT(('Data - population'!$B$2:$B$2996=$A22)*('Data - population'!$C$2:$C$2996=N$4)*('Data - population'!$D$2:$D$2996)),SUMPRODUCT(('Data - population'!$B$2:$B$2996=$A22)*('Data - population'!$C$2:$C$2996=N$4)*('Data - population'!$D$2:$D$2996)),"..")</f>
        <v>56797200</v>
      </c>
      <c r="P22" s="42"/>
    </row>
    <row r="23" spans="1:16" x14ac:dyDescent="0.25">
      <c r="A23" t="s">
        <v>23</v>
      </c>
      <c r="B23" s="9" cm="1">
        <f t="array" ref="B23">IF($B$3="Total non-fatal casualties",IF(SUMPRODUCT(('Data - victims'!$A$2:$A$40922=B$4)*('Data - victims'!$B$2:$B$40922=$A23)*('Data - victims'!$C$2:$C$40922="Total non-fatal casualties")*('Data - victims'!$D$2:$D$40922))+SUMPRODUCT(('Data - victims'!$A$2:$A$40922=B$4)*('Data - victims'!$B$2:$B$40922=$A23)*('Data - victims'!$C$2:$C$40922="Hospital severe")*('Data - victims'!$D$2:$D$40922))+SUMPRODUCT(('Data - victims'!$A$2:$A$40922=B$4)*('Data - victims'!$B$2:$B$40922=$A23)*('Data - victims'!$C$2:$C$40922="Hospital slight")*('Data - victims'!$D$2:$D$40922))+SUMPRODUCT(('Data - victims'!$A$2:$A$40922=B$4)*('Data - victims'!$B$2:$B$40922=$A23)*('Data - victims'!$C$2:$C$40922="First aid")*('Data - victims'!$D$2:$D$40922))+SUMPRODUCT(('Data - victims'!$A$2:$A$40922=B$4)*('Data - victims'!$B$2:$B$40922=$A23)*('Data - victims'!$C$2:$C$40922="Precautionary checks")*('Data - victims'!$D$2:$D$40922))=0,"..",SUMPRODUCT(('Data - victims'!$A$2:$A$40922=B$4)*('Data - victims'!$B$2:$B$40922=$A23)*('Data - victims'!$C$2:$C$40922="Total non-fatal casualties")*('Data - victims'!$D$2:$D$40922))+SUMPRODUCT(('Data - victims'!$A$2:$A$40922=B$4)*('Data - victims'!$B$2:$B$40922=$A23)*('Data - victims'!$C$2:$C$40922="Hospital severe")*('Data - victims'!$D$2:$D$40922))+SUMPRODUCT(('Data - victims'!$A$2:$A$40922=B$4)*('Data - victims'!$B$2:$B$40922=$A23)*('Data - victims'!$C$2:$C$40922="Hospital slight")*('Data - victims'!$D$2:$D$40922))+SUMPRODUCT(('Data - victims'!$A$2:$A$40922=B$4)*('Data - victims'!$B$2:$B$40922=$A23)*('Data - victims'!$C$2:$C$40922="First aid")*('Data - victims'!$D$2:$D$40922))+SUMPRODUCT(('Data - victims'!$A$2:$A$40922=B$4)*('Data - victims'!$B$2:$B$40922=$A23)*('Data - victims'!$C$2:$C$40922="Precautionary checks")*('Data - victims'!$D$2:$D$40922))),IF($B$3="Total casualties requiring hospital treatment",IF(SUMPRODUCT(('Data - victims'!$A$2:$A$40922=B$4)*('Data - victims'!$B$2:$B$40922=$A23)*('Data - victims'!$C$2:$C$40922="Total casualties requiring hospital treatment")*('Data - victims'!$D$2:$D$40922))+SUMPRODUCT(('Data - victims'!$A$2:$A$40922=B$4)*('Data - victims'!$B$2:$B$40922=$A23)*('Data - victims'!$C$2:$C$40922="Hospital severe")*('Data - victims'!$D$2:$D$40922))+SUMPRODUCT(('Data - victims'!$A$2:$A$40922=B$4)*('Data - victims'!$B$2:$B$40922=$A23)*('Data - victims'!$C$2:$C$40922="Hospital slight")*('Data - victims'!$D$2:$D$40922))=0,"..",SUMPRODUCT(('Data - victims'!$A$2:$A$40922=B$4)*('Data - victims'!$B$2:$B$40922=$A23)*('Data - victims'!$C$2:$C$40922="Total casualties requiring hospital treatment")*('Data - victims'!$D$2:$D$40922))+SUMPRODUCT(('Data - victims'!$A$2:$A$40922=B$4)*('Data - victims'!$B$2:$B$40922=$A23)*('Data - victims'!$C$2:$C$40922="Hospital severe")*('Data - victims'!$D$2:$D$40922))+SUMPRODUCT(('Data - victims'!$A$2:$A$40922=B$4)*('Data - victims'!$B$2:$B$40922=$A23)*('Data - victims'!$C$2:$C$40922="Hospital slight")*('Data - victims'!$D$2:$D$40922))),IF(SUMPRODUCT(('Data - victims'!$A$2:$A$40922=B$4)*('Data - victims'!$B$2:$B$40922=$A23)*('Data - victims'!$C$2:$C$40922=$B$3)*('Data - victims'!$D$2:$D$40922))=0,"..",SUMPRODUCT(('Data - victims'!$A$2:$A$40922=B$4)*('Data - victims'!$B$2:$B$40922=$A23)*('Data - victims'!$C$2:$C$40922=$B$3)*('Data - victims'!$D$2:$D$40922)))))</f>
        <v>485</v>
      </c>
      <c r="C23" s="9" cm="1">
        <f t="array" ref="C23">IF($B$3="Total non-fatal casualties",IF(SUMPRODUCT(('Data - victims'!$A$2:$A$40922=C$4)*('Data - victims'!$B$2:$B$40922=$A23)*('Data - victims'!$C$2:$C$40922="Total non-fatal casualties")*('Data - victims'!$D$2:$D$40922))+SUMPRODUCT(('Data - victims'!$A$2:$A$40922=C$4)*('Data - victims'!$B$2:$B$40922=$A23)*('Data - victims'!$C$2:$C$40922="Hospital severe")*('Data - victims'!$D$2:$D$40922))+SUMPRODUCT(('Data - victims'!$A$2:$A$40922=C$4)*('Data - victims'!$B$2:$B$40922=$A23)*('Data - victims'!$C$2:$C$40922="Hospital slight")*('Data - victims'!$D$2:$D$40922))+SUMPRODUCT(('Data - victims'!$A$2:$A$40922=C$4)*('Data - victims'!$B$2:$B$40922=$A23)*('Data - victims'!$C$2:$C$40922="First aid")*('Data - victims'!$D$2:$D$40922))+SUMPRODUCT(('Data - victims'!$A$2:$A$40922=C$4)*('Data - victims'!$B$2:$B$40922=$A23)*('Data - victims'!$C$2:$C$40922="Precautionary checks")*('Data - victims'!$D$2:$D$40922))=0,"..",SUMPRODUCT(('Data - victims'!$A$2:$A$40922=C$4)*('Data - victims'!$B$2:$B$40922=$A23)*('Data - victims'!$C$2:$C$40922="Total non-fatal casualties")*('Data - victims'!$D$2:$D$40922))+SUMPRODUCT(('Data - victims'!$A$2:$A$40922=C$4)*('Data - victims'!$B$2:$B$40922=$A23)*('Data - victims'!$C$2:$C$40922="Hospital severe")*('Data - victims'!$D$2:$D$40922))+SUMPRODUCT(('Data - victims'!$A$2:$A$40922=C$4)*('Data - victims'!$B$2:$B$40922=$A23)*('Data - victims'!$C$2:$C$40922="Hospital slight")*('Data - victims'!$D$2:$D$40922))+SUMPRODUCT(('Data - victims'!$A$2:$A$40922=C$4)*('Data - victims'!$B$2:$B$40922=$A23)*('Data - victims'!$C$2:$C$40922="First aid")*('Data - victims'!$D$2:$D$40922))+SUMPRODUCT(('Data - victims'!$A$2:$A$40922=C$4)*('Data - victims'!$B$2:$B$40922=$A23)*('Data - victims'!$C$2:$C$40922="Precautionary checks")*('Data - victims'!$D$2:$D$40922))),IF($B$3="Total casualties requiring hospital treatment",IF(SUMPRODUCT(('Data - victims'!$A$2:$A$40922=C$4)*('Data - victims'!$B$2:$B$40922=$A23)*('Data - victims'!$C$2:$C$40922="Total casualties requiring hospital treatment")*('Data - victims'!$D$2:$D$40922))+SUMPRODUCT(('Data - victims'!$A$2:$A$40922=C$4)*('Data - victims'!$B$2:$B$40922=$A23)*('Data - victims'!$C$2:$C$40922="Hospital severe")*('Data - victims'!$D$2:$D$40922))+SUMPRODUCT(('Data - victims'!$A$2:$A$40922=C$4)*('Data - victims'!$B$2:$B$40922=$A23)*('Data - victims'!$C$2:$C$40922="Hospital slight")*('Data - victims'!$D$2:$D$40922))=0,"..",SUMPRODUCT(('Data - victims'!$A$2:$A$40922=C$4)*('Data - victims'!$B$2:$B$40922=$A23)*('Data - victims'!$C$2:$C$40922="Total casualties requiring hospital treatment")*('Data - victims'!$D$2:$D$40922))+SUMPRODUCT(('Data - victims'!$A$2:$A$40922=C$4)*('Data - victims'!$B$2:$B$40922=$A23)*('Data - victims'!$C$2:$C$40922="Hospital severe")*('Data - victims'!$D$2:$D$40922))+SUMPRODUCT(('Data - victims'!$A$2:$A$40922=C$4)*('Data - victims'!$B$2:$B$40922=$A23)*('Data - victims'!$C$2:$C$40922="Hospital slight")*('Data - victims'!$D$2:$D$40922))),IF(SUMPRODUCT(('Data - victims'!$A$2:$A$40922=C$4)*('Data - victims'!$B$2:$B$40922=$A23)*('Data - victims'!$C$2:$C$40922=$B$3)*('Data - victims'!$D$2:$D$40922))=0,"..",SUMPRODUCT(('Data - victims'!$A$2:$A$40922=C$4)*('Data - victims'!$B$2:$B$40922=$A23)*('Data - victims'!$C$2:$C$40922=$B$3)*('Data - victims'!$D$2:$D$40922)))))</f>
        <v>111</v>
      </c>
      <c r="D23" s="9" cm="1">
        <f t="array" ref="D23">IF($B$3="Total non-fatal casualties",IF(SUMPRODUCT(('Data - victims'!$A$2:$A$40922=D$4)*('Data - victims'!$B$2:$B$40922=$A23)*('Data - victims'!$C$2:$C$40922="Total non-fatal casualties")*('Data - victims'!$D$2:$D$40922))+SUMPRODUCT(('Data - victims'!$A$2:$A$40922=D$4)*('Data - victims'!$B$2:$B$40922=$A23)*('Data - victims'!$C$2:$C$40922="Hospital severe")*('Data - victims'!$D$2:$D$40922))+SUMPRODUCT(('Data - victims'!$A$2:$A$40922=D$4)*('Data - victims'!$B$2:$B$40922=$A23)*('Data - victims'!$C$2:$C$40922="Hospital slight")*('Data - victims'!$D$2:$D$40922))+SUMPRODUCT(('Data - victims'!$A$2:$A$40922=D$4)*('Data - victims'!$B$2:$B$40922=$A23)*('Data - victims'!$C$2:$C$40922="First aid")*('Data - victims'!$D$2:$D$40922))+SUMPRODUCT(('Data - victims'!$A$2:$A$40922=D$4)*('Data - victims'!$B$2:$B$40922=$A23)*('Data - victims'!$C$2:$C$40922="Precautionary checks")*('Data - victims'!$D$2:$D$40922))=0,"..",SUMPRODUCT(('Data - victims'!$A$2:$A$40922=D$4)*('Data - victims'!$B$2:$B$40922=$A23)*('Data - victims'!$C$2:$C$40922="Total non-fatal casualties")*('Data - victims'!$D$2:$D$40922))+SUMPRODUCT(('Data - victims'!$A$2:$A$40922=D$4)*('Data - victims'!$B$2:$B$40922=$A23)*('Data - victims'!$C$2:$C$40922="Hospital severe")*('Data - victims'!$D$2:$D$40922))+SUMPRODUCT(('Data - victims'!$A$2:$A$40922=D$4)*('Data - victims'!$B$2:$B$40922=$A23)*('Data - victims'!$C$2:$C$40922="Hospital slight")*('Data - victims'!$D$2:$D$40922))+SUMPRODUCT(('Data - victims'!$A$2:$A$40922=D$4)*('Data - victims'!$B$2:$B$40922=$A23)*('Data - victims'!$C$2:$C$40922="First aid")*('Data - victims'!$D$2:$D$40922))+SUMPRODUCT(('Data - victims'!$A$2:$A$40922=D$4)*('Data - victims'!$B$2:$B$40922=$A23)*('Data - victims'!$C$2:$C$40922="Precautionary checks")*('Data - victims'!$D$2:$D$40922))),IF($B$3="Total casualties requiring hospital treatment",IF(SUMPRODUCT(('Data - victims'!$A$2:$A$40922=D$4)*('Data - victims'!$B$2:$B$40922=$A23)*('Data - victims'!$C$2:$C$40922="Total casualties requiring hospital treatment")*('Data - victims'!$D$2:$D$40922))+SUMPRODUCT(('Data - victims'!$A$2:$A$40922=D$4)*('Data - victims'!$B$2:$B$40922=$A23)*('Data - victims'!$C$2:$C$40922="Hospital severe")*('Data - victims'!$D$2:$D$40922))+SUMPRODUCT(('Data - victims'!$A$2:$A$40922=D$4)*('Data - victims'!$B$2:$B$40922=$A23)*('Data - victims'!$C$2:$C$40922="Hospital slight")*('Data - victims'!$D$2:$D$40922))=0,"..",SUMPRODUCT(('Data - victims'!$A$2:$A$40922=D$4)*('Data - victims'!$B$2:$B$40922=$A23)*('Data - victims'!$C$2:$C$40922="Total casualties requiring hospital treatment")*('Data - victims'!$D$2:$D$40922))+SUMPRODUCT(('Data - victims'!$A$2:$A$40922=D$4)*('Data - victims'!$B$2:$B$40922=$A23)*('Data - victims'!$C$2:$C$40922="Hospital severe")*('Data - victims'!$D$2:$D$40922))+SUMPRODUCT(('Data - victims'!$A$2:$A$40922=D$4)*('Data - victims'!$B$2:$B$40922=$A23)*('Data - victims'!$C$2:$C$40922="Hospital slight")*('Data - victims'!$D$2:$D$40922))),IF(SUMPRODUCT(('Data - victims'!$A$2:$A$40922=D$4)*('Data - victims'!$B$2:$B$40922=$A23)*('Data - victims'!$C$2:$C$40922=$B$3)*('Data - victims'!$D$2:$D$40922))=0,"..",SUMPRODUCT(('Data - victims'!$A$2:$A$40922=D$4)*('Data - victims'!$B$2:$B$40922=$A23)*('Data - victims'!$C$2:$C$40922=$B$3)*('Data - victims'!$D$2:$D$40922)))))</f>
        <v>25</v>
      </c>
      <c r="E23" s="9" cm="1">
        <f t="array" ref="E23">IF(SUMPRODUCT(('Data - victims'!$A$2:$A$40922=E$4)*('Data - victims'!$B$2:$B$40922=$A23)*('Data - victims'!$C$2:$C$40922=$B$3)*('Data - victims'!$D$2:$D$40922))=0,IF(OR(B23="..",C23="..",D23=".."),"..",IF(B23+C23+D23=0,"..",B23+C23+D23)),SUMPRODUCT(('Data - victims'!$A$2:$A$40922=E$4)*('Data - victims'!$B$2:$B$40922=$A23)*('Data - victims'!$C$2:$C$40922=$B$3)*('Data - victims'!$D$2:$D$40922)))</f>
        <v>621</v>
      </c>
      <c r="F23" s="37">
        <f t="shared" si="0"/>
        <v>10</v>
      </c>
      <c r="G23" s="37">
        <f t="shared" si="1"/>
        <v>22</v>
      </c>
      <c r="H23" s="37">
        <f t="shared" si="2"/>
        <v>9</v>
      </c>
      <c r="I23" s="37">
        <f t="shared" si="3"/>
        <v>11</v>
      </c>
      <c r="K23" s="38" cm="1">
        <f t="array" ref="K23">IF(SUMPRODUCT(('Data - population'!$B$2:$B$2996=$A23)*('Data - population'!$C$2:$C$2996=K$4)*('Data - population'!$D$2:$D$2996)),SUMPRODUCT(('Data - population'!$B$2:$B$2996=$A23)*('Data - population'!$C$2:$C$2996=K$4)*('Data - population'!$D$2:$D$2996)),"..")</f>
        <v>49032900</v>
      </c>
      <c r="L23" s="38" cm="1">
        <f t="array" ref="L23">IF(SUMPRODUCT(('Data - population'!$B$2:$B$2996=$A23)*('Data - population'!$C$2:$C$2996=L$4)*('Data - population'!$D$2:$D$2996)),SUMPRODUCT(('Data - population'!$B$2:$B$2996=$A23)*('Data - population'!$C$2:$C$2996=L$4)*('Data - population'!$D$2:$D$2996)),"..")</f>
        <v>5072000</v>
      </c>
      <c r="M23" s="38" cm="1">
        <f t="array" ref="M23">IF(SUMPRODUCT(('Data - population'!$B$2:$B$2996=$A23)*('Data - population'!$C$2:$C$2996=M$4)*('Data - population'!$D$2:$D$2996)),SUMPRODUCT(('Data - population'!$B$2:$B$2996=$A23)*('Data - population'!$C$2:$C$2996=M$4)*('Data - population'!$D$2:$D$2996)),"..")</f>
        <v>2900600</v>
      </c>
      <c r="N23" s="38" cm="1">
        <f t="array" ref="N23">IF(SUMPRODUCT(('Data - population'!$B$2:$B$2996=$A23)*('Data - population'!$C$2:$C$2996=N$4)*('Data - population'!$D$2:$D$2996)),SUMPRODUCT(('Data - population'!$B$2:$B$2996=$A23)*('Data - population'!$C$2:$C$2996=N$4)*('Data - population'!$D$2:$D$2996)),"..")</f>
        <v>57005400</v>
      </c>
      <c r="P23" s="42"/>
    </row>
    <row r="24" spans="1:16" x14ac:dyDescent="0.25">
      <c r="A24" t="s">
        <v>24</v>
      </c>
      <c r="B24" s="9" cm="1">
        <f t="array" ref="B24">IF($B$3="Total non-fatal casualties",IF(SUMPRODUCT(('Data - victims'!$A$2:$A$40922=B$4)*('Data - victims'!$B$2:$B$40922=$A24)*('Data - victims'!$C$2:$C$40922="Total non-fatal casualties")*('Data - victims'!$D$2:$D$40922))+SUMPRODUCT(('Data - victims'!$A$2:$A$40922=B$4)*('Data - victims'!$B$2:$B$40922=$A24)*('Data - victims'!$C$2:$C$40922="Hospital severe")*('Data - victims'!$D$2:$D$40922))+SUMPRODUCT(('Data - victims'!$A$2:$A$40922=B$4)*('Data - victims'!$B$2:$B$40922=$A24)*('Data - victims'!$C$2:$C$40922="Hospital slight")*('Data - victims'!$D$2:$D$40922))+SUMPRODUCT(('Data - victims'!$A$2:$A$40922=B$4)*('Data - victims'!$B$2:$B$40922=$A24)*('Data - victims'!$C$2:$C$40922="First aid")*('Data - victims'!$D$2:$D$40922))+SUMPRODUCT(('Data - victims'!$A$2:$A$40922=B$4)*('Data - victims'!$B$2:$B$40922=$A24)*('Data - victims'!$C$2:$C$40922="Precautionary checks")*('Data - victims'!$D$2:$D$40922))=0,"..",SUMPRODUCT(('Data - victims'!$A$2:$A$40922=B$4)*('Data - victims'!$B$2:$B$40922=$A24)*('Data - victims'!$C$2:$C$40922="Total non-fatal casualties")*('Data - victims'!$D$2:$D$40922))+SUMPRODUCT(('Data - victims'!$A$2:$A$40922=B$4)*('Data - victims'!$B$2:$B$40922=$A24)*('Data - victims'!$C$2:$C$40922="Hospital severe")*('Data - victims'!$D$2:$D$40922))+SUMPRODUCT(('Data - victims'!$A$2:$A$40922=B$4)*('Data - victims'!$B$2:$B$40922=$A24)*('Data - victims'!$C$2:$C$40922="Hospital slight")*('Data - victims'!$D$2:$D$40922))+SUMPRODUCT(('Data - victims'!$A$2:$A$40922=B$4)*('Data - victims'!$B$2:$B$40922=$A24)*('Data - victims'!$C$2:$C$40922="First aid")*('Data - victims'!$D$2:$D$40922))+SUMPRODUCT(('Data - victims'!$A$2:$A$40922=B$4)*('Data - victims'!$B$2:$B$40922=$A24)*('Data - victims'!$C$2:$C$40922="Precautionary checks")*('Data - victims'!$D$2:$D$40922))),IF($B$3="Total casualties requiring hospital treatment",IF(SUMPRODUCT(('Data - victims'!$A$2:$A$40922=B$4)*('Data - victims'!$B$2:$B$40922=$A24)*('Data - victims'!$C$2:$C$40922="Total casualties requiring hospital treatment")*('Data - victims'!$D$2:$D$40922))+SUMPRODUCT(('Data - victims'!$A$2:$A$40922=B$4)*('Data - victims'!$B$2:$B$40922=$A24)*('Data - victims'!$C$2:$C$40922="Hospital severe")*('Data - victims'!$D$2:$D$40922))+SUMPRODUCT(('Data - victims'!$A$2:$A$40922=B$4)*('Data - victims'!$B$2:$B$40922=$A24)*('Data - victims'!$C$2:$C$40922="Hospital slight")*('Data - victims'!$D$2:$D$40922))=0,"..",SUMPRODUCT(('Data - victims'!$A$2:$A$40922=B$4)*('Data - victims'!$B$2:$B$40922=$A24)*('Data - victims'!$C$2:$C$40922="Total casualties requiring hospital treatment")*('Data - victims'!$D$2:$D$40922))+SUMPRODUCT(('Data - victims'!$A$2:$A$40922=B$4)*('Data - victims'!$B$2:$B$40922=$A24)*('Data - victims'!$C$2:$C$40922="Hospital severe")*('Data - victims'!$D$2:$D$40922))+SUMPRODUCT(('Data - victims'!$A$2:$A$40922=B$4)*('Data - victims'!$B$2:$B$40922=$A24)*('Data - victims'!$C$2:$C$40922="Hospital slight")*('Data - victims'!$D$2:$D$40922))),IF(SUMPRODUCT(('Data - victims'!$A$2:$A$40922=B$4)*('Data - victims'!$B$2:$B$40922=$A24)*('Data - victims'!$C$2:$C$40922=$B$3)*('Data - victims'!$D$2:$D$40922))=0,"..",SUMPRODUCT(('Data - victims'!$A$2:$A$40922=B$4)*('Data - victims'!$B$2:$B$40922=$A24)*('Data - victims'!$C$2:$C$40922=$B$3)*('Data - victims'!$D$2:$D$40922)))))</f>
        <v>446</v>
      </c>
      <c r="C24" s="9" cm="1">
        <f t="array" ref="C24">IF($B$3="Total non-fatal casualties",IF(SUMPRODUCT(('Data - victims'!$A$2:$A$40922=C$4)*('Data - victims'!$B$2:$B$40922=$A24)*('Data - victims'!$C$2:$C$40922="Total non-fatal casualties")*('Data - victims'!$D$2:$D$40922))+SUMPRODUCT(('Data - victims'!$A$2:$A$40922=C$4)*('Data - victims'!$B$2:$B$40922=$A24)*('Data - victims'!$C$2:$C$40922="Hospital severe")*('Data - victims'!$D$2:$D$40922))+SUMPRODUCT(('Data - victims'!$A$2:$A$40922=C$4)*('Data - victims'!$B$2:$B$40922=$A24)*('Data - victims'!$C$2:$C$40922="Hospital slight")*('Data - victims'!$D$2:$D$40922))+SUMPRODUCT(('Data - victims'!$A$2:$A$40922=C$4)*('Data - victims'!$B$2:$B$40922=$A24)*('Data - victims'!$C$2:$C$40922="First aid")*('Data - victims'!$D$2:$D$40922))+SUMPRODUCT(('Data - victims'!$A$2:$A$40922=C$4)*('Data - victims'!$B$2:$B$40922=$A24)*('Data - victims'!$C$2:$C$40922="Precautionary checks")*('Data - victims'!$D$2:$D$40922))=0,"..",SUMPRODUCT(('Data - victims'!$A$2:$A$40922=C$4)*('Data - victims'!$B$2:$B$40922=$A24)*('Data - victims'!$C$2:$C$40922="Total non-fatal casualties")*('Data - victims'!$D$2:$D$40922))+SUMPRODUCT(('Data - victims'!$A$2:$A$40922=C$4)*('Data - victims'!$B$2:$B$40922=$A24)*('Data - victims'!$C$2:$C$40922="Hospital severe")*('Data - victims'!$D$2:$D$40922))+SUMPRODUCT(('Data - victims'!$A$2:$A$40922=C$4)*('Data - victims'!$B$2:$B$40922=$A24)*('Data - victims'!$C$2:$C$40922="Hospital slight")*('Data - victims'!$D$2:$D$40922))+SUMPRODUCT(('Data - victims'!$A$2:$A$40922=C$4)*('Data - victims'!$B$2:$B$40922=$A24)*('Data - victims'!$C$2:$C$40922="First aid")*('Data - victims'!$D$2:$D$40922))+SUMPRODUCT(('Data - victims'!$A$2:$A$40922=C$4)*('Data - victims'!$B$2:$B$40922=$A24)*('Data - victims'!$C$2:$C$40922="Precautionary checks")*('Data - victims'!$D$2:$D$40922))),IF($B$3="Total casualties requiring hospital treatment",IF(SUMPRODUCT(('Data - victims'!$A$2:$A$40922=C$4)*('Data - victims'!$B$2:$B$40922=$A24)*('Data - victims'!$C$2:$C$40922="Total casualties requiring hospital treatment")*('Data - victims'!$D$2:$D$40922))+SUMPRODUCT(('Data - victims'!$A$2:$A$40922=C$4)*('Data - victims'!$B$2:$B$40922=$A24)*('Data - victims'!$C$2:$C$40922="Hospital severe")*('Data - victims'!$D$2:$D$40922))+SUMPRODUCT(('Data - victims'!$A$2:$A$40922=C$4)*('Data - victims'!$B$2:$B$40922=$A24)*('Data - victims'!$C$2:$C$40922="Hospital slight")*('Data - victims'!$D$2:$D$40922))=0,"..",SUMPRODUCT(('Data - victims'!$A$2:$A$40922=C$4)*('Data - victims'!$B$2:$B$40922=$A24)*('Data - victims'!$C$2:$C$40922="Total casualties requiring hospital treatment")*('Data - victims'!$D$2:$D$40922))+SUMPRODUCT(('Data - victims'!$A$2:$A$40922=C$4)*('Data - victims'!$B$2:$B$40922=$A24)*('Data - victims'!$C$2:$C$40922="Hospital severe")*('Data - victims'!$D$2:$D$40922))+SUMPRODUCT(('Data - victims'!$A$2:$A$40922=C$4)*('Data - victims'!$B$2:$B$40922=$A24)*('Data - victims'!$C$2:$C$40922="Hospital slight")*('Data - victims'!$D$2:$D$40922))),IF(SUMPRODUCT(('Data - victims'!$A$2:$A$40922=C$4)*('Data - victims'!$B$2:$B$40922=$A24)*('Data - victims'!$C$2:$C$40922=$B$3)*('Data - victims'!$D$2:$D$40922))=0,"..",SUMPRODUCT(('Data - victims'!$A$2:$A$40922=C$4)*('Data - victims'!$B$2:$B$40922=$A24)*('Data - victims'!$C$2:$C$40922=$B$3)*('Data - victims'!$D$2:$D$40922)))))</f>
        <v>74</v>
      </c>
      <c r="D24" s="9" cm="1">
        <f t="array" ref="D24">IF($B$3="Total non-fatal casualties",IF(SUMPRODUCT(('Data - victims'!$A$2:$A$40922=D$4)*('Data - victims'!$B$2:$B$40922=$A24)*('Data - victims'!$C$2:$C$40922="Total non-fatal casualties")*('Data - victims'!$D$2:$D$40922))+SUMPRODUCT(('Data - victims'!$A$2:$A$40922=D$4)*('Data - victims'!$B$2:$B$40922=$A24)*('Data - victims'!$C$2:$C$40922="Hospital severe")*('Data - victims'!$D$2:$D$40922))+SUMPRODUCT(('Data - victims'!$A$2:$A$40922=D$4)*('Data - victims'!$B$2:$B$40922=$A24)*('Data - victims'!$C$2:$C$40922="Hospital slight")*('Data - victims'!$D$2:$D$40922))+SUMPRODUCT(('Data - victims'!$A$2:$A$40922=D$4)*('Data - victims'!$B$2:$B$40922=$A24)*('Data - victims'!$C$2:$C$40922="First aid")*('Data - victims'!$D$2:$D$40922))+SUMPRODUCT(('Data - victims'!$A$2:$A$40922=D$4)*('Data - victims'!$B$2:$B$40922=$A24)*('Data - victims'!$C$2:$C$40922="Precautionary checks")*('Data - victims'!$D$2:$D$40922))=0,"..",SUMPRODUCT(('Data - victims'!$A$2:$A$40922=D$4)*('Data - victims'!$B$2:$B$40922=$A24)*('Data - victims'!$C$2:$C$40922="Total non-fatal casualties")*('Data - victims'!$D$2:$D$40922))+SUMPRODUCT(('Data - victims'!$A$2:$A$40922=D$4)*('Data - victims'!$B$2:$B$40922=$A24)*('Data - victims'!$C$2:$C$40922="Hospital severe")*('Data - victims'!$D$2:$D$40922))+SUMPRODUCT(('Data - victims'!$A$2:$A$40922=D$4)*('Data - victims'!$B$2:$B$40922=$A24)*('Data - victims'!$C$2:$C$40922="Hospital slight")*('Data - victims'!$D$2:$D$40922))+SUMPRODUCT(('Data - victims'!$A$2:$A$40922=D$4)*('Data - victims'!$B$2:$B$40922=$A24)*('Data - victims'!$C$2:$C$40922="First aid")*('Data - victims'!$D$2:$D$40922))+SUMPRODUCT(('Data - victims'!$A$2:$A$40922=D$4)*('Data - victims'!$B$2:$B$40922=$A24)*('Data - victims'!$C$2:$C$40922="Precautionary checks")*('Data - victims'!$D$2:$D$40922))),IF($B$3="Total casualties requiring hospital treatment",IF(SUMPRODUCT(('Data - victims'!$A$2:$A$40922=D$4)*('Data - victims'!$B$2:$B$40922=$A24)*('Data - victims'!$C$2:$C$40922="Total casualties requiring hospital treatment")*('Data - victims'!$D$2:$D$40922))+SUMPRODUCT(('Data - victims'!$A$2:$A$40922=D$4)*('Data - victims'!$B$2:$B$40922=$A24)*('Data - victims'!$C$2:$C$40922="Hospital severe")*('Data - victims'!$D$2:$D$40922))+SUMPRODUCT(('Data - victims'!$A$2:$A$40922=D$4)*('Data - victims'!$B$2:$B$40922=$A24)*('Data - victims'!$C$2:$C$40922="Hospital slight")*('Data - victims'!$D$2:$D$40922))=0,"..",SUMPRODUCT(('Data - victims'!$A$2:$A$40922=D$4)*('Data - victims'!$B$2:$B$40922=$A24)*('Data - victims'!$C$2:$C$40922="Total casualties requiring hospital treatment")*('Data - victims'!$D$2:$D$40922))+SUMPRODUCT(('Data - victims'!$A$2:$A$40922=D$4)*('Data - victims'!$B$2:$B$40922=$A24)*('Data - victims'!$C$2:$C$40922="Hospital severe")*('Data - victims'!$D$2:$D$40922))+SUMPRODUCT(('Data - victims'!$A$2:$A$40922=D$4)*('Data - victims'!$B$2:$B$40922=$A24)*('Data - victims'!$C$2:$C$40922="Hospital slight")*('Data - victims'!$D$2:$D$40922))),IF(SUMPRODUCT(('Data - victims'!$A$2:$A$40922=D$4)*('Data - victims'!$B$2:$B$40922=$A24)*('Data - victims'!$C$2:$C$40922=$B$3)*('Data - victims'!$D$2:$D$40922))=0,"..",SUMPRODUCT(('Data - victims'!$A$2:$A$40922=D$4)*('Data - victims'!$B$2:$B$40922=$A24)*('Data - victims'!$C$2:$C$40922=$B$3)*('Data - victims'!$D$2:$D$40922)))))</f>
        <v>34</v>
      </c>
      <c r="E24" s="9" cm="1">
        <f t="array" ref="E24">IF(SUMPRODUCT(('Data - victims'!$A$2:$A$40922=E$4)*('Data - victims'!$B$2:$B$40922=$A24)*('Data - victims'!$C$2:$C$40922=$B$3)*('Data - victims'!$D$2:$D$40922))=0,IF(OR(B24="..",C24="..",D24=".."),"..",IF(B24+C24+D24=0,"..",B24+C24+D24)),SUMPRODUCT(('Data - victims'!$A$2:$A$40922=E$4)*('Data - victims'!$B$2:$B$40922=$A24)*('Data - victims'!$C$2:$C$40922=$B$3)*('Data - victims'!$D$2:$D$40922)))</f>
        <v>554</v>
      </c>
      <c r="F24" s="37">
        <f t="shared" si="0"/>
        <v>9</v>
      </c>
      <c r="G24" s="37">
        <f t="shared" si="1"/>
        <v>15</v>
      </c>
      <c r="H24" s="37">
        <f t="shared" si="2"/>
        <v>12</v>
      </c>
      <c r="I24" s="37">
        <f t="shared" si="3"/>
        <v>10</v>
      </c>
      <c r="K24" s="38" cm="1">
        <f t="array" ref="K24">IF(SUMPRODUCT(('Data - population'!$B$2:$B$2996=$A24)*('Data - population'!$C$2:$C$2996=K$4)*('Data - population'!$D$2:$D$2996)),SUMPRODUCT(('Data - population'!$B$2:$B$2996=$A24)*('Data - population'!$C$2:$C$2996=K$4)*('Data - population'!$D$2:$D$2996)),"..")</f>
        <v>49233300</v>
      </c>
      <c r="L24" s="38" cm="1">
        <f t="array" ref="L24">IF(SUMPRODUCT(('Data - population'!$B$2:$B$2996=$A24)*('Data - population'!$C$2:$C$2996=L$4)*('Data - population'!$D$2:$D$2996)),SUMPRODUCT(('Data - population'!$B$2:$B$2996=$A24)*('Data - population'!$C$2:$C$2996=L$4)*('Data - population'!$D$2:$D$2996)),"..")</f>
        <v>5062900</v>
      </c>
      <c r="M24" s="38" cm="1">
        <f t="array" ref="M24">IF(SUMPRODUCT(('Data - population'!$B$2:$B$2996=$A24)*('Data - population'!$C$2:$C$2996=M$4)*('Data - population'!$D$2:$D$2996)),SUMPRODUCT(('Data - population'!$B$2:$B$2996=$A24)*('Data - population'!$C$2:$C$2996=M$4)*('Data - population'!$D$2:$D$2996)),"..")</f>
        <v>2906900</v>
      </c>
      <c r="N24" s="38" cm="1">
        <f t="array" ref="N24">IF(SUMPRODUCT(('Data - population'!$B$2:$B$2996=$A24)*('Data - population'!$C$2:$C$2996=N$4)*('Data - population'!$D$2:$D$2996)),SUMPRODUCT(('Data - population'!$B$2:$B$2996=$A24)*('Data - population'!$C$2:$C$2996=N$4)*('Data - population'!$D$2:$D$2996)),"..")</f>
        <v>57203100</v>
      </c>
      <c r="P24" s="42"/>
    </row>
    <row r="25" spans="1:16" x14ac:dyDescent="0.25">
      <c r="A25" t="s">
        <v>25</v>
      </c>
      <c r="B25" s="9" cm="1">
        <f t="array" ref="B25">IF($B$3="Total non-fatal casualties",IF(SUMPRODUCT(('Data - victims'!$A$2:$A$40922=B$4)*('Data - victims'!$B$2:$B$40922=$A25)*('Data - victims'!$C$2:$C$40922="Total non-fatal casualties")*('Data - victims'!$D$2:$D$40922))+SUMPRODUCT(('Data - victims'!$A$2:$A$40922=B$4)*('Data - victims'!$B$2:$B$40922=$A25)*('Data - victims'!$C$2:$C$40922="Hospital severe")*('Data - victims'!$D$2:$D$40922))+SUMPRODUCT(('Data - victims'!$A$2:$A$40922=B$4)*('Data - victims'!$B$2:$B$40922=$A25)*('Data - victims'!$C$2:$C$40922="Hospital slight")*('Data - victims'!$D$2:$D$40922))+SUMPRODUCT(('Data - victims'!$A$2:$A$40922=B$4)*('Data - victims'!$B$2:$B$40922=$A25)*('Data - victims'!$C$2:$C$40922="First aid")*('Data - victims'!$D$2:$D$40922))+SUMPRODUCT(('Data - victims'!$A$2:$A$40922=B$4)*('Data - victims'!$B$2:$B$40922=$A25)*('Data - victims'!$C$2:$C$40922="Precautionary checks")*('Data - victims'!$D$2:$D$40922))=0,"..",SUMPRODUCT(('Data - victims'!$A$2:$A$40922=B$4)*('Data - victims'!$B$2:$B$40922=$A25)*('Data - victims'!$C$2:$C$40922="Total non-fatal casualties")*('Data - victims'!$D$2:$D$40922))+SUMPRODUCT(('Data - victims'!$A$2:$A$40922=B$4)*('Data - victims'!$B$2:$B$40922=$A25)*('Data - victims'!$C$2:$C$40922="Hospital severe")*('Data - victims'!$D$2:$D$40922))+SUMPRODUCT(('Data - victims'!$A$2:$A$40922=B$4)*('Data - victims'!$B$2:$B$40922=$A25)*('Data - victims'!$C$2:$C$40922="Hospital slight")*('Data - victims'!$D$2:$D$40922))+SUMPRODUCT(('Data - victims'!$A$2:$A$40922=B$4)*('Data - victims'!$B$2:$B$40922=$A25)*('Data - victims'!$C$2:$C$40922="First aid")*('Data - victims'!$D$2:$D$40922))+SUMPRODUCT(('Data - victims'!$A$2:$A$40922=B$4)*('Data - victims'!$B$2:$B$40922=$A25)*('Data - victims'!$C$2:$C$40922="Precautionary checks")*('Data - victims'!$D$2:$D$40922))),IF($B$3="Total casualties requiring hospital treatment",IF(SUMPRODUCT(('Data - victims'!$A$2:$A$40922=B$4)*('Data - victims'!$B$2:$B$40922=$A25)*('Data - victims'!$C$2:$C$40922="Total casualties requiring hospital treatment")*('Data - victims'!$D$2:$D$40922))+SUMPRODUCT(('Data - victims'!$A$2:$A$40922=B$4)*('Data - victims'!$B$2:$B$40922=$A25)*('Data - victims'!$C$2:$C$40922="Hospital severe")*('Data - victims'!$D$2:$D$40922))+SUMPRODUCT(('Data - victims'!$A$2:$A$40922=B$4)*('Data - victims'!$B$2:$B$40922=$A25)*('Data - victims'!$C$2:$C$40922="Hospital slight")*('Data - victims'!$D$2:$D$40922))=0,"..",SUMPRODUCT(('Data - victims'!$A$2:$A$40922=B$4)*('Data - victims'!$B$2:$B$40922=$A25)*('Data - victims'!$C$2:$C$40922="Total casualties requiring hospital treatment")*('Data - victims'!$D$2:$D$40922))+SUMPRODUCT(('Data - victims'!$A$2:$A$40922=B$4)*('Data - victims'!$B$2:$B$40922=$A25)*('Data - victims'!$C$2:$C$40922="Hospital severe")*('Data - victims'!$D$2:$D$40922))+SUMPRODUCT(('Data - victims'!$A$2:$A$40922=B$4)*('Data - victims'!$B$2:$B$40922=$A25)*('Data - victims'!$C$2:$C$40922="Hospital slight")*('Data - victims'!$D$2:$D$40922))),IF(SUMPRODUCT(('Data - victims'!$A$2:$A$40922=B$4)*('Data - victims'!$B$2:$B$40922=$A25)*('Data - victims'!$C$2:$C$40922=$B$3)*('Data - victims'!$D$2:$D$40922))=0,"..",SUMPRODUCT(('Data - victims'!$A$2:$A$40922=B$4)*('Data - victims'!$B$2:$B$40922=$A25)*('Data - victims'!$C$2:$C$40922=$B$3)*('Data - victims'!$D$2:$D$40922)))))</f>
        <v>458</v>
      </c>
      <c r="C25" s="9" cm="1">
        <f t="array" ref="C25">IF($B$3="Total non-fatal casualties",IF(SUMPRODUCT(('Data - victims'!$A$2:$A$40922=C$4)*('Data - victims'!$B$2:$B$40922=$A25)*('Data - victims'!$C$2:$C$40922="Total non-fatal casualties")*('Data - victims'!$D$2:$D$40922))+SUMPRODUCT(('Data - victims'!$A$2:$A$40922=C$4)*('Data - victims'!$B$2:$B$40922=$A25)*('Data - victims'!$C$2:$C$40922="Hospital severe")*('Data - victims'!$D$2:$D$40922))+SUMPRODUCT(('Data - victims'!$A$2:$A$40922=C$4)*('Data - victims'!$B$2:$B$40922=$A25)*('Data - victims'!$C$2:$C$40922="Hospital slight")*('Data - victims'!$D$2:$D$40922))+SUMPRODUCT(('Data - victims'!$A$2:$A$40922=C$4)*('Data - victims'!$B$2:$B$40922=$A25)*('Data - victims'!$C$2:$C$40922="First aid")*('Data - victims'!$D$2:$D$40922))+SUMPRODUCT(('Data - victims'!$A$2:$A$40922=C$4)*('Data - victims'!$B$2:$B$40922=$A25)*('Data - victims'!$C$2:$C$40922="Precautionary checks")*('Data - victims'!$D$2:$D$40922))=0,"..",SUMPRODUCT(('Data - victims'!$A$2:$A$40922=C$4)*('Data - victims'!$B$2:$B$40922=$A25)*('Data - victims'!$C$2:$C$40922="Total non-fatal casualties")*('Data - victims'!$D$2:$D$40922))+SUMPRODUCT(('Data - victims'!$A$2:$A$40922=C$4)*('Data - victims'!$B$2:$B$40922=$A25)*('Data - victims'!$C$2:$C$40922="Hospital severe")*('Data - victims'!$D$2:$D$40922))+SUMPRODUCT(('Data - victims'!$A$2:$A$40922=C$4)*('Data - victims'!$B$2:$B$40922=$A25)*('Data - victims'!$C$2:$C$40922="Hospital slight")*('Data - victims'!$D$2:$D$40922))+SUMPRODUCT(('Data - victims'!$A$2:$A$40922=C$4)*('Data - victims'!$B$2:$B$40922=$A25)*('Data - victims'!$C$2:$C$40922="First aid")*('Data - victims'!$D$2:$D$40922))+SUMPRODUCT(('Data - victims'!$A$2:$A$40922=C$4)*('Data - victims'!$B$2:$B$40922=$A25)*('Data - victims'!$C$2:$C$40922="Precautionary checks")*('Data - victims'!$D$2:$D$40922))),IF($B$3="Total casualties requiring hospital treatment",IF(SUMPRODUCT(('Data - victims'!$A$2:$A$40922=C$4)*('Data - victims'!$B$2:$B$40922=$A25)*('Data - victims'!$C$2:$C$40922="Total casualties requiring hospital treatment")*('Data - victims'!$D$2:$D$40922))+SUMPRODUCT(('Data - victims'!$A$2:$A$40922=C$4)*('Data - victims'!$B$2:$B$40922=$A25)*('Data - victims'!$C$2:$C$40922="Hospital severe")*('Data - victims'!$D$2:$D$40922))+SUMPRODUCT(('Data - victims'!$A$2:$A$40922=C$4)*('Data - victims'!$B$2:$B$40922=$A25)*('Data - victims'!$C$2:$C$40922="Hospital slight")*('Data - victims'!$D$2:$D$40922))=0,"..",SUMPRODUCT(('Data - victims'!$A$2:$A$40922=C$4)*('Data - victims'!$B$2:$B$40922=$A25)*('Data - victims'!$C$2:$C$40922="Total casualties requiring hospital treatment")*('Data - victims'!$D$2:$D$40922))+SUMPRODUCT(('Data - victims'!$A$2:$A$40922=C$4)*('Data - victims'!$B$2:$B$40922=$A25)*('Data - victims'!$C$2:$C$40922="Hospital severe")*('Data - victims'!$D$2:$D$40922))+SUMPRODUCT(('Data - victims'!$A$2:$A$40922=C$4)*('Data - victims'!$B$2:$B$40922=$A25)*('Data - victims'!$C$2:$C$40922="Hospital slight")*('Data - victims'!$D$2:$D$40922))),IF(SUMPRODUCT(('Data - victims'!$A$2:$A$40922=C$4)*('Data - victims'!$B$2:$B$40922=$A25)*('Data - victims'!$C$2:$C$40922=$B$3)*('Data - victims'!$D$2:$D$40922))=0,"..",SUMPRODUCT(('Data - victims'!$A$2:$A$40922=C$4)*('Data - victims'!$B$2:$B$40922=$A25)*('Data - victims'!$C$2:$C$40922=$B$3)*('Data - victims'!$D$2:$D$40922)))))</f>
        <v>87</v>
      </c>
      <c r="D25" s="9" cm="1">
        <f t="array" ref="D25">IF($B$3="Total non-fatal casualties",IF(SUMPRODUCT(('Data - victims'!$A$2:$A$40922=D$4)*('Data - victims'!$B$2:$B$40922=$A25)*('Data - victims'!$C$2:$C$40922="Total non-fatal casualties")*('Data - victims'!$D$2:$D$40922))+SUMPRODUCT(('Data - victims'!$A$2:$A$40922=D$4)*('Data - victims'!$B$2:$B$40922=$A25)*('Data - victims'!$C$2:$C$40922="Hospital severe")*('Data - victims'!$D$2:$D$40922))+SUMPRODUCT(('Data - victims'!$A$2:$A$40922=D$4)*('Data - victims'!$B$2:$B$40922=$A25)*('Data - victims'!$C$2:$C$40922="Hospital slight")*('Data - victims'!$D$2:$D$40922))+SUMPRODUCT(('Data - victims'!$A$2:$A$40922=D$4)*('Data - victims'!$B$2:$B$40922=$A25)*('Data - victims'!$C$2:$C$40922="First aid")*('Data - victims'!$D$2:$D$40922))+SUMPRODUCT(('Data - victims'!$A$2:$A$40922=D$4)*('Data - victims'!$B$2:$B$40922=$A25)*('Data - victims'!$C$2:$C$40922="Precautionary checks")*('Data - victims'!$D$2:$D$40922))=0,"..",SUMPRODUCT(('Data - victims'!$A$2:$A$40922=D$4)*('Data - victims'!$B$2:$B$40922=$A25)*('Data - victims'!$C$2:$C$40922="Total non-fatal casualties")*('Data - victims'!$D$2:$D$40922))+SUMPRODUCT(('Data - victims'!$A$2:$A$40922=D$4)*('Data - victims'!$B$2:$B$40922=$A25)*('Data - victims'!$C$2:$C$40922="Hospital severe")*('Data - victims'!$D$2:$D$40922))+SUMPRODUCT(('Data - victims'!$A$2:$A$40922=D$4)*('Data - victims'!$B$2:$B$40922=$A25)*('Data - victims'!$C$2:$C$40922="Hospital slight")*('Data - victims'!$D$2:$D$40922))+SUMPRODUCT(('Data - victims'!$A$2:$A$40922=D$4)*('Data - victims'!$B$2:$B$40922=$A25)*('Data - victims'!$C$2:$C$40922="First aid")*('Data - victims'!$D$2:$D$40922))+SUMPRODUCT(('Data - victims'!$A$2:$A$40922=D$4)*('Data - victims'!$B$2:$B$40922=$A25)*('Data - victims'!$C$2:$C$40922="Precautionary checks")*('Data - victims'!$D$2:$D$40922))),IF($B$3="Total casualties requiring hospital treatment",IF(SUMPRODUCT(('Data - victims'!$A$2:$A$40922=D$4)*('Data - victims'!$B$2:$B$40922=$A25)*('Data - victims'!$C$2:$C$40922="Total casualties requiring hospital treatment")*('Data - victims'!$D$2:$D$40922))+SUMPRODUCT(('Data - victims'!$A$2:$A$40922=D$4)*('Data - victims'!$B$2:$B$40922=$A25)*('Data - victims'!$C$2:$C$40922="Hospital severe")*('Data - victims'!$D$2:$D$40922))+SUMPRODUCT(('Data - victims'!$A$2:$A$40922=D$4)*('Data - victims'!$B$2:$B$40922=$A25)*('Data - victims'!$C$2:$C$40922="Hospital slight")*('Data - victims'!$D$2:$D$40922))=0,"..",SUMPRODUCT(('Data - victims'!$A$2:$A$40922=D$4)*('Data - victims'!$B$2:$B$40922=$A25)*('Data - victims'!$C$2:$C$40922="Total casualties requiring hospital treatment")*('Data - victims'!$D$2:$D$40922))+SUMPRODUCT(('Data - victims'!$A$2:$A$40922=D$4)*('Data - victims'!$B$2:$B$40922=$A25)*('Data - victims'!$C$2:$C$40922="Hospital severe")*('Data - victims'!$D$2:$D$40922))+SUMPRODUCT(('Data - victims'!$A$2:$A$40922=D$4)*('Data - victims'!$B$2:$B$40922=$A25)*('Data - victims'!$C$2:$C$40922="Hospital slight")*('Data - victims'!$D$2:$D$40922))),IF(SUMPRODUCT(('Data - victims'!$A$2:$A$40922=D$4)*('Data - victims'!$B$2:$B$40922=$A25)*('Data - victims'!$C$2:$C$40922=$B$3)*('Data - victims'!$D$2:$D$40922))=0,"..",SUMPRODUCT(('Data - victims'!$A$2:$A$40922=D$4)*('Data - victims'!$B$2:$B$40922=$A25)*('Data - victims'!$C$2:$C$40922=$B$3)*('Data - victims'!$D$2:$D$40922)))))</f>
        <v>38</v>
      </c>
      <c r="E25" s="9" cm="1">
        <f t="array" ref="E25">IF(SUMPRODUCT(('Data - victims'!$A$2:$A$40922=E$4)*('Data - victims'!$B$2:$B$40922=$A25)*('Data - victims'!$C$2:$C$40922=$B$3)*('Data - victims'!$D$2:$D$40922))=0,IF(OR(B25="..",C25="..",D25=".."),"..",IF(B25+C25+D25=0,"..",B25+C25+D25)),SUMPRODUCT(('Data - victims'!$A$2:$A$40922=E$4)*('Data - victims'!$B$2:$B$40922=$A25)*('Data - victims'!$C$2:$C$40922=$B$3)*('Data - victims'!$D$2:$D$40922)))</f>
        <v>583</v>
      </c>
      <c r="F25" s="37">
        <f t="shared" si="0"/>
        <v>9</v>
      </c>
      <c r="G25" s="37">
        <f t="shared" si="1"/>
        <v>17</v>
      </c>
      <c r="H25" s="37">
        <f t="shared" si="2"/>
        <v>13</v>
      </c>
      <c r="I25" s="37">
        <f t="shared" si="3"/>
        <v>10</v>
      </c>
      <c r="K25" s="38" cm="1">
        <f t="array" ref="K25">IF(SUMPRODUCT(('Data - population'!$B$2:$B$2996=$A25)*('Data - population'!$C$2:$C$2996=K$4)*('Data - population'!$D$2:$D$2996)),SUMPRODUCT(('Data - population'!$B$2:$B$2996=$A25)*('Data - population'!$C$2:$C$2996=K$4)*('Data - population'!$D$2:$D$2996)),"..")</f>
        <v>49449700</v>
      </c>
      <c r="L25" s="38" cm="1">
        <f t="array" ref="L25">IF(SUMPRODUCT(('Data - population'!$B$2:$B$2996=$A25)*('Data - population'!$C$2:$C$2996=L$4)*('Data - population'!$D$2:$D$2996)),SUMPRODUCT(('Data - population'!$B$2:$B$2996=$A25)*('Data - population'!$C$2:$C$2996=L$4)*('Data - population'!$D$2:$D$2996)),"..")</f>
        <v>5064200</v>
      </c>
      <c r="M25" s="38" cm="1">
        <f t="array" ref="M25">IF(SUMPRODUCT(('Data - population'!$B$2:$B$2996=$A25)*('Data - population'!$C$2:$C$2996=M$4)*('Data - population'!$D$2:$D$2996)),SUMPRODUCT(('Data - population'!$B$2:$B$2996=$A25)*('Data - population'!$C$2:$C$2996=M$4)*('Data - population'!$D$2:$D$2996)),"..")</f>
        <v>2910200</v>
      </c>
      <c r="N25" s="38" cm="1">
        <f t="array" ref="N25">IF(SUMPRODUCT(('Data - population'!$B$2:$B$2996=$A25)*('Data - population'!$C$2:$C$2996=N$4)*('Data - population'!$D$2:$D$2996)),SUMPRODUCT(('Data - population'!$B$2:$B$2996=$A25)*('Data - population'!$C$2:$C$2996=N$4)*('Data - population'!$D$2:$D$2996)),"..")</f>
        <v>57424200</v>
      </c>
      <c r="P25" s="42"/>
    </row>
    <row r="26" spans="1:16" x14ac:dyDescent="0.25">
      <c r="A26" t="s">
        <v>26</v>
      </c>
      <c r="B26" s="9" cm="1">
        <f t="array" ref="B26">IF($B$3="Total non-fatal casualties",IF(SUMPRODUCT(('Data - victims'!$A$2:$A$40922=B$4)*('Data - victims'!$B$2:$B$40922=$A26)*('Data - victims'!$C$2:$C$40922="Total non-fatal casualties")*('Data - victims'!$D$2:$D$40922))+SUMPRODUCT(('Data - victims'!$A$2:$A$40922=B$4)*('Data - victims'!$B$2:$B$40922=$A26)*('Data - victims'!$C$2:$C$40922="Hospital severe")*('Data - victims'!$D$2:$D$40922))+SUMPRODUCT(('Data - victims'!$A$2:$A$40922=B$4)*('Data - victims'!$B$2:$B$40922=$A26)*('Data - victims'!$C$2:$C$40922="Hospital slight")*('Data - victims'!$D$2:$D$40922))+SUMPRODUCT(('Data - victims'!$A$2:$A$40922=B$4)*('Data - victims'!$B$2:$B$40922=$A26)*('Data - victims'!$C$2:$C$40922="First aid")*('Data - victims'!$D$2:$D$40922))+SUMPRODUCT(('Data - victims'!$A$2:$A$40922=B$4)*('Data - victims'!$B$2:$B$40922=$A26)*('Data - victims'!$C$2:$C$40922="Precautionary checks")*('Data - victims'!$D$2:$D$40922))=0,"..",SUMPRODUCT(('Data - victims'!$A$2:$A$40922=B$4)*('Data - victims'!$B$2:$B$40922=$A26)*('Data - victims'!$C$2:$C$40922="Total non-fatal casualties")*('Data - victims'!$D$2:$D$40922))+SUMPRODUCT(('Data - victims'!$A$2:$A$40922=B$4)*('Data - victims'!$B$2:$B$40922=$A26)*('Data - victims'!$C$2:$C$40922="Hospital severe")*('Data - victims'!$D$2:$D$40922))+SUMPRODUCT(('Data - victims'!$A$2:$A$40922=B$4)*('Data - victims'!$B$2:$B$40922=$A26)*('Data - victims'!$C$2:$C$40922="Hospital slight")*('Data - victims'!$D$2:$D$40922))+SUMPRODUCT(('Data - victims'!$A$2:$A$40922=B$4)*('Data - victims'!$B$2:$B$40922=$A26)*('Data - victims'!$C$2:$C$40922="First aid")*('Data - victims'!$D$2:$D$40922))+SUMPRODUCT(('Data - victims'!$A$2:$A$40922=B$4)*('Data - victims'!$B$2:$B$40922=$A26)*('Data - victims'!$C$2:$C$40922="Precautionary checks")*('Data - victims'!$D$2:$D$40922))),IF($B$3="Total casualties requiring hospital treatment",IF(SUMPRODUCT(('Data - victims'!$A$2:$A$40922=B$4)*('Data - victims'!$B$2:$B$40922=$A26)*('Data - victims'!$C$2:$C$40922="Total casualties requiring hospital treatment")*('Data - victims'!$D$2:$D$40922))+SUMPRODUCT(('Data - victims'!$A$2:$A$40922=B$4)*('Data - victims'!$B$2:$B$40922=$A26)*('Data - victims'!$C$2:$C$40922="Hospital severe")*('Data - victims'!$D$2:$D$40922))+SUMPRODUCT(('Data - victims'!$A$2:$A$40922=B$4)*('Data - victims'!$B$2:$B$40922=$A26)*('Data - victims'!$C$2:$C$40922="Hospital slight")*('Data - victims'!$D$2:$D$40922))=0,"..",SUMPRODUCT(('Data - victims'!$A$2:$A$40922=B$4)*('Data - victims'!$B$2:$B$40922=$A26)*('Data - victims'!$C$2:$C$40922="Total casualties requiring hospital treatment")*('Data - victims'!$D$2:$D$40922))+SUMPRODUCT(('Data - victims'!$A$2:$A$40922=B$4)*('Data - victims'!$B$2:$B$40922=$A26)*('Data - victims'!$C$2:$C$40922="Hospital severe")*('Data - victims'!$D$2:$D$40922))+SUMPRODUCT(('Data - victims'!$A$2:$A$40922=B$4)*('Data - victims'!$B$2:$B$40922=$A26)*('Data - victims'!$C$2:$C$40922="Hospital slight")*('Data - victims'!$D$2:$D$40922))),IF(SUMPRODUCT(('Data - victims'!$A$2:$A$40922=B$4)*('Data - victims'!$B$2:$B$40922=$A26)*('Data - victims'!$C$2:$C$40922=$B$3)*('Data - victims'!$D$2:$D$40922))=0,"..",SUMPRODUCT(('Data - victims'!$A$2:$A$40922=B$4)*('Data - victims'!$B$2:$B$40922=$A26)*('Data - victims'!$C$2:$C$40922=$B$3)*('Data - victims'!$D$2:$D$40922)))))</f>
        <v>417</v>
      </c>
      <c r="C26" s="9" cm="1">
        <f t="array" ref="C26">IF($B$3="Total non-fatal casualties",IF(SUMPRODUCT(('Data - victims'!$A$2:$A$40922=C$4)*('Data - victims'!$B$2:$B$40922=$A26)*('Data - victims'!$C$2:$C$40922="Total non-fatal casualties")*('Data - victims'!$D$2:$D$40922))+SUMPRODUCT(('Data - victims'!$A$2:$A$40922=C$4)*('Data - victims'!$B$2:$B$40922=$A26)*('Data - victims'!$C$2:$C$40922="Hospital severe")*('Data - victims'!$D$2:$D$40922))+SUMPRODUCT(('Data - victims'!$A$2:$A$40922=C$4)*('Data - victims'!$B$2:$B$40922=$A26)*('Data - victims'!$C$2:$C$40922="Hospital slight")*('Data - victims'!$D$2:$D$40922))+SUMPRODUCT(('Data - victims'!$A$2:$A$40922=C$4)*('Data - victims'!$B$2:$B$40922=$A26)*('Data - victims'!$C$2:$C$40922="First aid")*('Data - victims'!$D$2:$D$40922))+SUMPRODUCT(('Data - victims'!$A$2:$A$40922=C$4)*('Data - victims'!$B$2:$B$40922=$A26)*('Data - victims'!$C$2:$C$40922="Precautionary checks")*('Data - victims'!$D$2:$D$40922))=0,"..",SUMPRODUCT(('Data - victims'!$A$2:$A$40922=C$4)*('Data - victims'!$B$2:$B$40922=$A26)*('Data - victims'!$C$2:$C$40922="Total non-fatal casualties")*('Data - victims'!$D$2:$D$40922))+SUMPRODUCT(('Data - victims'!$A$2:$A$40922=C$4)*('Data - victims'!$B$2:$B$40922=$A26)*('Data - victims'!$C$2:$C$40922="Hospital severe")*('Data - victims'!$D$2:$D$40922))+SUMPRODUCT(('Data - victims'!$A$2:$A$40922=C$4)*('Data - victims'!$B$2:$B$40922=$A26)*('Data - victims'!$C$2:$C$40922="Hospital slight")*('Data - victims'!$D$2:$D$40922))+SUMPRODUCT(('Data - victims'!$A$2:$A$40922=C$4)*('Data - victims'!$B$2:$B$40922=$A26)*('Data - victims'!$C$2:$C$40922="First aid")*('Data - victims'!$D$2:$D$40922))+SUMPRODUCT(('Data - victims'!$A$2:$A$40922=C$4)*('Data - victims'!$B$2:$B$40922=$A26)*('Data - victims'!$C$2:$C$40922="Precautionary checks")*('Data - victims'!$D$2:$D$40922))),IF($B$3="Total casualties requiring hospital treatment",IF(SUMPRODUCT(('Data - victims'!$A$2:$A$40922=C$4)*('Data - victims'!$B$2:$B$40922=$A26)*('Data - victims'!$C$2:$C$40922="Total casualties requiring hospital treatment")*('Data - victims'!$D$2:$D$40922))+SUMPRODUCT(('Data - victims'!$A$2:$A$40922=C$4)*('Data - victims'!$B$2:$B$40922=$A26)*('Data - victims'!$C$2:$C$40922="Hospital severe")*('Data - victims'!$D$2:$D$40922))+SUMPRODUCT(('Data - victims'!$A$2:$A$40922=C$4)*('Data - victims'!$B$2:$B$40922=$A26)*('Data - victims'!$C$2:$C$40922="Hospital slight")*('Data - victims'!$D$2:$D$40922))=0,"..",SUMPRODUCT(('Data - victims'!$A$2:$A$40922=C$4)*('Data - victims'!$B$2:$B$40922=$A26)*('Data - victims'!$C$2:$C$40922="Total casualties requiring hospital treatment")*('Data - victims'!$D$2:$D$40922))+SUMPRODUCT(('Data - victims'!$A$2:$A$40922=C$4)*('Data - victims'!$B$2:$B$40922=$A26)*('Data - victims'!$C$2:$C$40922="Hospital severe")*('Data - victims'!$D$2:$D$40922))+SUMPRODUCT(('Data - victims'!$A$2:$A$40922=C$4)*('Data - victims'!$B$2:$B$40922=$A26)*('Data - victims'!$C$2:$C$40922="Hospital slight")*('Data - victims'!$D$2:$D$40922))),IF(SUMPRODUCT(('Data - victims'!$A$2:$A$40922=C$4)*('Data - victims'!$B$2:$B$40922=$A26)*('Data - victims'!$C$2:$C$40922=$B$3)*('Data - victims'!$D$2:$D$40922))=0,"..",SUMPRODUCT(('Data - victims'!$A$2:$A$40922=C$4)*('Data - victims'!$B$2:$B$40922=$A26)*('Data - victims'!$C$2:$C$40922=$B$3)*('Data - victims'!$D$2:$D$40922)))))</f>
        <v>80</v>
      </c>
      <c r="D26" s="9" cm="1">
        <f t="array" ref="D26">IF($B$3="Total non-fatal casualties",IF(SUMPRODUCT(('Data - victims'!$A$2:$A$40922=D$4)*('Data - victims'!$B$2:$B$40922=$A26)*('Data - victims'!$C$2:$C$40922="Total non-fatal casualties")*('Data - victims'!$D$2:$D$40922))+SUMPRODUCT(('Data - victims'!$A$2:$A$40922=D$4)*('Data - victims'!$B$2:$B$40922=$A26)*('Data - victims'!$C$2:$C$40922="Hospital severe")*('Data - victims'!$D$2:$D$40922))+SUMPRODUCT(('Data - victims'!$A$2:$A$40922=D$4)*('Data - victims'!$B$2:$B$40922=$A26)*('Data - victims'!$C$2:$C$40922="Hospital slight")*('Data - victims'!$D$2:$D$40922))+SUMPRODUCT(('Data - victims'!$A$2:$A$40922=D$4)*('Data - victims'!$B$2:$B$40922=$A26)*('Data - victims'!$C$2:$C$40922="First aid")*('Data - victims'!$D$2:$D$40922))+SUMPRODUCT(('Data - victims'!$A$2:$A$40922=D$4)*('Data - victims'!$B$2:$B$40922=$A26)*('Data - victims'!$C$2:$C$40922="Precautionary checks")*('Data - victims'!$D$2:$D$40922))=0,"..",SUMPRODUCT(('Data - victims'!$A$2:$A$40922=D$4)*('Data - victims'!$B$2:$B$40922=$A26)*('Data - victims'!$C$2:$C$40922="Total non-fatal casualties")*('Data - victims'!$D$2:$D$40922))+SUMPRODUCT(('Data - victims'!$A$2:$A$40922=D$4)*('Data - victims'!$B$2:$B$40922=$A26)*('Data - victims'!$C$2:$C$40922="Hospital severe")*('Data - victims'!$D$2:$D$40922))+SUMPRODUCT(('Data - victims'!$A$2:$A$40922=D$4)*('Data - victims'!$B$2:$B$40922=$A26)*('Data - victims'!$C$2:$C$40922="Hospital slight")*('Data - victims'!$D$2:$D$40922))+SUMPRODUCT(('Data - victims'!$A$2:$A$40922=D$4)*('Data - victims'!$B$2:$B$40922=$A26)*('Data - victims'!$C$2:$C$40922="First aid")*('Data - victims'!$D$2:$D$40922))+SUMPRODUCT(('Data - victims'!$A$2:$A$40922=D$4)*('Data - victims'!$B$2:$B$40922=$A26)*('Data - victims'!$C$2:$C$40922="Precautionary checks")*('Data - victims'!$D$2:$D$40922))),IF($B$3="Total casualties requiring hospital treatment",IF(SUMPRODUCT(('Data - victims'!$A$2:$A$40922=D$4)*('Data - victims'!$B$2:$B$40922=$A26)*('Data - victims'!$C$2:$C$40922="Total casualties requiring hospital treatment")*('Data - victims'!$D$2:$D$40922))+SUMPRODUCT(('Data - victims'!$A$2:$A$40922=D$4)*('Data - victims'!$B$2:$B$40922=$A26)*('Data - victims'!$C$2:$C$40922="Hospital severe")*('Data - victims'!$D$2:$D$40922))+SUMPRODUCT(('Data - victims'!$A$2:$A$40922=D$4)*('Data - victims'!$B$2:$B$40922=$A26)*('Data - victims'!$C$2:$C$40922="Hospital slight")*('Data - victims'!$D$2:$D$40922))=0,"..",SUMPRODUCT(('Data - victims'!$A$2:$A$40922=D$4)*('Data - victims'!$B$2:$B$40922=$A26)*('Data - victims'!$C$2:$C$40922="Total casualties requiring hospital treatment")*('Data - victims'!$D$2:$D$40922))+SUMPRODUCT(('Data - victims'!$A$2:$A$40922=D$4)*('Data - victims'!$B$2:$B$40922=$A26)*('Data - victims'!$C$2:$C$40922="Hospital severe")*('Data - victims'!$D$2:$D$40922))+SUMPRODUCT(('Data - victims'!$A$2:$A$40922=D$4)*('Data - victims'!$B$2:$B$40922=$A26)*('Data - victims'!$C$2:$C$40922="Hospital slight")*('Data - victims'!$D$2:$D$40922))),IF(SUMPRODUCT(('Data - victims'!$A$2:$A$40922=D$4)*('Data - victims'!$B$2:$B$40922=$A26)*('Data - victims'!$C$2:$C$40922=$B$3)*('Data - victims'!$D$2:$D$40922))=0,"..",SUMPRODUCT(('Data - victims'!$A$2:$A$40922=D$4)*('Data - victims'!$B$2:$B$40922=$A26)*('Data - victims'!$C$2:$C$40922=$B$3)*('Data - victims'!$D$2:$D$40922)))))</f>
        <v>25</v>
      </c>
      <c r="E26" s="9" cm="1">
        <f t="array" ref="E26">IF(SUMPRODUCT(('Data - victims'!$A$2:$A$40922=E$4)*('Data - victims'!$B$2:$B$40922=$A26)*('Data - victims'!$C$2:$C$40922=$B$3)*('Data - victims'!$D$2:$D$40922))=0,IF(OR(B26="..",C26="..",D26=".."),"..",IF(B26+C26+D26=0,"..",B26+C26+D26)),SUMPRODUCT(('Data - victims'!$A$2:$A$40922=E$4)*('Data - victims'!$B$2:$B$40922=$A26)*('Data - victims'!$C$2:$C$40922=$B$3)*('Data - victims'!$D$2:$D$40922)))</f>
        <v>522</v>
      </c>
      <c r="F26" s="37">
        <f t="shared" si="0"/>
        <v>8</v>
      </c>
      <c r="G26" s="37">
        <f t="shared" si="1"/>
        <v>16</v>
      </c>
      <c r="H26" s="37">
        <f t="shared" si="2"/>
        <v>9</v>
      </c>
      <c r="I26" s="37">
        <f t="shared" si="3"/>
        <v>9</v>
      </c>
      <c r="K26" s="38" cm="1">
        <f t="array" ref="K26">IF(SUMPRODUCT(('Data - population'!$B$2:$B$2996=$A26)*('Data - population'!$C$2:$C$2996=K$4)*('Data - population'!$D$2:$D$2996)),SUMPRODUCT(('Data - population'!$B$2:$B$2996=$A26)*('Data - population'!$C$2:$C$2996=K$4)*('Data - population'!$D$2:$D$2996)),"..")</f>
        <v>49679300</v>
      </c>
      <c r="L26" s="38" cm="1">
        <f t="array" ref="L26">IF(SUMPRODUCT(('Data - population'!$B$2:$B$2996=$A26)*('Data - population'!$C$2:$C$2996=L$4)*('Data - population'!$D$2:$D$2996)),SUMPRODUCT(('Data - population'!$B$2:$B$2996=$A26)*('Data - population'!$C$2:$C$2996=L$4)*('Data - population'!$D$2:$D$2996)),"..")</f>
        <v>5066000</v>
      </c>
      <c r="M26" s="38" cm="1">
        <f t="array" ref="M26">IF(SUMPRODUCT(('Data - population'!$B$2:$B$2996=$A26)*('Data - population'!$C$2:$C$2996=M$4)*('Data - population'!$D$2:$D$2996)),SUMPRODUCT(('Data - population'!$B$2:$B$2996=$A26)*('Data - population'!$C$2:$C$2996=M$4)*('Data - population'!$D$2:$D$2996)),"..")</f>
        <v>2922900</v>
      </c>
      <c r="N26" s="38" cm="1">
        <f t="array" ref="N26">IF(SUMPRODUCT(('Data - population'!$B$2:$B$2996=$A26)*('Data - population'!$C$2:$C$2996=N$4)*('Data - population'!$D$2:$D$2996)),SUMPRODUCT(('Data - population'!$B$2:$B$2996=$A26)*('Data - population'!$C$2:$C$2996=N$4)*('Data - population'!$D$2:$D$2996)),"..")</f>
        <v>57668100</v>
      </c>
      <c r="P26" s="42"/>
    </row>
    <row r="27" spans="1:16" x14ac:dyDescent="0.25">
      <c r="A27" t="s">
        <v>27</v>
      </c>
      <c r="B27" s="9" cm="1">
        <f t="array" ref="B27">IF($B$3="Total non-fatal casualties",IF(SUMPRODUCT(('Data - victims'!$A$2:$A$40922=B$4)*('Data - victims'!$B$2:$B$40922=$A27)*('Data - victims'!$C$2:$C$40922="Total non-fatal casualties")*('Data - victims'!$D$2:$D$40922))+SUMPRODUCT(('Data - victims'!$A$2:$A$40922=B$4)*('Data - victims'!$B$2:$B$40922=$A27)*('Data - victims'!$C$2:$C$40922="Hospital severe")*('Data - victims'!$D$2:$D$40922))+SUMPRODUCT(('Data - victims'!$A$2:$A$40922=B$4)*('Data - victims'!$B$2:$B$40922=$A27)*('Data - victims'!$C$2:$C$40922="Hospital slight")*('Data - victims'!$D$2:$D$40922))+SUMPRODUCT(('Data - victims'!$A$2:$A$40922=B$4)*('Data - victims'!$B$2:$B$40922=$A27)*('Data - victims'!$C$2:$C$40922="First aid")*('Data - victims'!$D$2:$D$40922))+SUMPRODUCT(('Data - victims'!$A$2:$A$40922=B$4)*('Data - victims'!$B$2:$B$40922=$A27)*('Data - victims'!$C$2:$C$40922="Precautionary checks")*('Data - victims'!$D$2:$D$40922))=0,"..",SUMPRODUCT(('Data - victims'!$A$2:$A$40922=B$4)*('Data - victims'!$B$2:$B$40922=$A27)*('Data - victims'!$C$2:$C$40922="Total non-fatal casualties")*('Data - victims'!$D$2:$D$40922))+SUMPRODUCT(('Data - victims'!$A$2:$A$40922=B$4)*('Data - victims'!$B$2:$B$40922=$A27)*('Data - victims'!$C$2:$C$40922="Hospital severe")*('Data - victims'!$D$2:$D$40922))+SUMPRODUCT(('Data - victims'!$A$2:$A$40922=B$4)*('Data - victims'!$B$2:$B$40922=$A27)*('Data - victims'!$C$2:$C$40922="Hospital slight")*('Data - victims'!$D$2:$D$40922))+SUMPRODUCT(('Data - victims'!$A$2:$A$40922=B$4)*('Data - victims'!$B$2:$B$40922=$A27)*('Data - victims'!$C$2:$C$40922="First aid")*('Data - victims'!$D$2:$D$40922))+SUMPRODUCT(('Data - victims'!$A$2:$A$40922=B$4)*('Data - victims'!$B$2:$B$40922=$A27)*('Data - victims'!$C$2:$C$40922="Precautionary checks")*('Data - victims'!$D$2:$D$40922))),IF($B$3="Total casualties requiring hospital treatment",IF(SUMPRODUCT(('Data - victims'!$A$2:$A$40922=B$4)*('Data - victims'!$B$2:$B$40922=$A27)*('Data - victims'!$C$2:$C$40922="Total casualties requiring hospital treatment")*('Data - victims'!$D$2:$D$40922))+SUMPRODUCT(('Data - victims'!$A$2:$A$40922=B$4)*('Data - victims'!$B$2:$B$40922=$A27)*('Data - victims'!$C$2:$C$40922="Hospital severe")*('Data - victims'!$D$2:$D$40922))+SUMPRODUCT(('Data - victims'!$A$2:$A$40922=B$4)*('Data - victims'!$B$2:$B$40922=$A27)*('Data - victims'!$C$2:$C$40922="Hospital slight")*('Data - victims'!$D$2:$D$40922))=0,"..",SUMPRODUCT(('Data - victims'!$A$2:$A$40922=B$4)*('Data - victims'!$B$2:$B$40922=$A27)*('Data - victims'!$C$2:$C$40922="Total casualties requiring hospital treatment")*('Data - victims'!$D$2:$D$40922))+SUMPRODUCT(('Data - victims'!$A$2:$A$40922=B$4)*('Data - victims'!$B$2:$B$40922=$A27)*('Data - victims'!$C$2:$C$40922="Hospital severe")*('Data - victims'!$D$2:$D$40922))+SUMPRODUCT(('Data - victims'!$A$2:$A$40922=B$4)*('Data - victims'!$B$2:$B$40922=$A27)*('Data - victims'!$C$2:$C$40922="Hospital slight")*('Data - victims'!$D$2:$D$40922))),IF(SUMPRODUCT(('Data - victims'!$A$2:$A$40922=B$4)*('Data - victims'!$B$2:$B$40922=$A27)*('Data - victims'!$C$2:$C$40922=$B$3)*('Data - victims'!$D$2:$D$40922))=0,"..",SUMPRODUCT(('Data - victims'!$A$2:$A$40922=B$4)*('Data - victims'!$B$2:$B$40922=$A27)*('Data - victims'!$C$2:$C$40922=$B$3)*('Data - victims'!$D$2:$D$40922)))))</f>
        <v>454</v>
      </c>
      <c r="C27" s="9" cm="1">
        <f t="array" ref="C27">IF($B$3="Total non-fatal casualties",IF(SUMPRODUCT(('Data - victims'!$A$2:$A$40922=C$4)*('Data - victims'!$B$2:$B$40922=$A27)*('Data - victims'!$C$2:$C$40922="Total non-fatal casualties")*('Data - victims'!$D$2:$D$40922))+SUMPRODUCT(('Data - victims'!$A$2:$A$40922=C$4)*('Data - victims'!$B$2:$B$40922=$A27)*('Data - victims'!$C$2:$C$40922="Hospital severe")*('Data - victims'!$D$2:$D$40922))+SUMPRODUCT(('Data - victims'!$A$2:$A$40922=C$4)*('Data - victims'!$B$2:$B$40922=$A27)*('Data - victims'!$C$2:$C$40922="Hospital slight")*('Data - victims'!$D$2:$D$40922))+SUMPRODUCT(('Data - victims'!$A$2:$A$40922=C$4)*('Data - victims'!$B$2:$B$40922=$A27)*('Data - victims'!$C$2:$C$40922="First aid")*('Data - victims'!$D$2:$D$40922))+SUMPRODUCT(('Data - victims'!$A$2:$A$40922=C$4)*('Data - victims'!$B$2:$B$40922=$A27)*('Data - victims'!$C$2:$C$40922="Precautionary checks")*('Data - victims'!$D$2:$D$40922))=0,"..",SUMPRODUCT(('Data - victims'!$A$2:$A$40922=C$4)*('Data - victims'!$B$2:$B$40922=$A27)*('Data - victims'!$C$2:$C$40922="Total non-fatal casualties")*('Data - victims'!$D$2:$D$40922))+SUMPRODUCT(('Data - victims'!$A$2:$A$40922=C$4)*('Data - victims'!$B$2:$B$40922=$A27)*('Data - victims'!$C$2:$C$40922="Hospital severe")*('Data - victims'!$D$2:$D$40922))+SUMPRODUCT(('Data - victims'!$A$2:$A$40922=C$4)*('Data - victims'!$B$2:$B$40922=$A27)*('Data - victims'!$C$2:$C$40922="Hospital slight")*('Data - victims'!$D$2:$D$40922))+SUMPRODUCT(('Data - victims'!$A$2:$A$40922=C$4)*('Data - victims'!$B$2:$B$40922=$A27)*('Data - victims'!$C$2:$C$40922="First aid")*('Data - victims'!$D$2:$D$40922))+SUMPRODUCT(('Data - victims'!$A$2:$A$40922=C$4)*('Data - victims'!$B$2:$B$40922=$A27)*('Data - victims'!$C$2:$C$40922="Precautionary checks")*('Data - victims'!$D$2:$D$40922))),IF($B$3="Total casualties requiring hospital treatment",IF(SUMPRODUCT(('Data - victims'!$A$2:$A$40922=C$4)*('Data - victims'!$B$2:$B$40922=$A27)*('Data - victims'!$C$2:$C$40922="Total casualties requiring hospital treatment")*('Data - victims'!$D$2:$D$40922))+SUMPRODUCT(('Data - victims'!$A$2:$A$40922=C$4)*('Data - victims'!$B$2:$B$40922=$A27)*('Data - victims'!$C$2:$C$40922="Hospital severe")*('Data - victims'!$D$2:$D$40922))+SUMPRODUCT(('Data - victims'!$A$2:$A$40922=C$4)*('Data - victims'!$B$2:$B$40922=$A27)*('Data - victims'!$C$2:$C$40922="Hospital slight")*('Data - victims'!$D$2:$D$40922))=0,"..",SUMPRODUCT(('Data - victims'!$A$2:$A$40922=C$4)*('Data - victims'!$B$2:$B$40922=$A27)*('Data - victims'!$C$2:$C$40922="Total casualties requiring hospital treatment")*('Data - victims'!$D$2:$D$40922))+SUMPRODUCT(('Data - victims'!$A$2:$A$40922=C$4)*('Data - victims'!$B$2:$B$40922=$A27)*('Data - victims'!$C$2:$C$40922="Hospital severe")*('Data - victims'!$D$2:$D$40922))+SUMPRODUCT(('Data - victims'!$A$2:$A$40922=C$4)*('Data - victims'!$B$2:$B$40922=$A27)*('Data - victims'!$C$2:$C$40922="Hospital slight")*('Data - victims'!$D$2:$D$40922))),IF(SUMPRODUCT(('Data - victims'!$A$2:$A$40922=C$4)*('Data - victims'!$B$2:$B$40922=$A27)*('Data - victims'!$C$2:$C$40922=$B$3)*('Data - victims'!$D$2:$D$40922))=0,"..",SUMPRODUCT(('Data - victims'!$A$2:$A$40922=C$4)*('Data - victims'!$B$2:$B$40922=$A27)*('Data - victims'!$C$2:$C$40922=$B$3)*('Data - victims'!$D$2:$D$40922)))))</f>
        <v>89</v>
      </c>
      <c r="D27" s="9" cm="1">
        <f t="array" ref="D27">IF($B$3="Total non-fatal casualties",IF(SUMPRODUCT(('Data - victims'!$A$2:$A$40922=D$4)*('Data - victims'!$B$2:$B$40922=$A27)*('Data - victims'!$C$2:$C$40922="Total non-fatal casualties")*('Data - victims'!$D$2:$D$40922))+SUMPRODUCT(('Data - victims'!$A$2:$A$40922=D$4)*('Data - victims'!$B$2:$B$40922=$A27)*('Data - victims'!$C$2:$C$40922="Hospital severe")*('Data - victims'!$D$2:$D$40922))+SUMPRODUCT(('Data - victims'!$A$2:$A$40922=D$4)*('Data - victims'!$B$2:$B$40922=$A27)*('Data - victims'!$C$2:$C$40922="Hospital slight")*('Data - victims'!$D$2:$D$40922))+SUMPRODUCT(('Data - victims'!$A$2:$A$40922=D$4)*('Data - victims'!$B$2:$B$40922=$A27)*('Data - victims'!$C$2:$C$40922="First aid")*('Data - victims'!$D$2:$D$40922))+SUMPRODUCT(('Data - victims'!$A$2:$A$40922=D$4)*('Data - victims'!$B$2:$B$40922=$A27)*('Data - victims'!$C$2:$C$40922="Precautionary checks")*('Data - victims'!$D$2:$D$40922))=0,"..",SUMPRODUCT(('Data - victims'!$A$2:$A$40922=D$4)*('Data - victims'!$B$2:$B$40922=$A27)*('Data - victims'!$C$2:$C$40922="Total non-fatal casualties")*('Data - victims'!$D$2:$D$40922))+SUMPRODUCT(('Data - victims'!$A$2:$A$40922=D$4)*('Data - victims'!$B$2:$B$40922=$A27)*('Data - victims'!$C$2:$C$40922="Hospital severe")*('Data - victims'!$D$2:$D$40922))+SUMPRODUCT(('Data - victims'!$A$2:$A$40922=D$4)*('Data - victims'!$B$2:$B$40922=$A27)*('Data - victims'!$C$2:$C$40922="Hospital slight")*('Data - victims'!$D$2:$D$40922))+SUMPRODUCT(('Data - victims'!$A$2:$A$40922=D$4)*('Data - victims'!$B$2:$B$40922=$A27)*('Data - victims'!$C$2:$C$40922="First aid")*('Data - victims'!$D$2:$D$40922))+SUMPRODUCT(('Data - victims'!$A$2:$A$40922=D$4)*('Data - victims'!$B$2:$B$40922=$A27)*('Data - victims'!$C$2:$C$40922="Precautionary checks")*('Data - victims'!$D$2:$D$40922))),IF($B$3="Total casualties requiring hospital treatment",IF(SUMPRODUCT(('Data - victims'!$A$2:$A$40922=D$4)*('Data - victims'!$B$2:$B$40922=$A27)*('Data - victims'!$C$2:$C$40922="Total casualties requiring hospital treatment")*('Data - victims'!$D$2:$D$40922))+SUMPRODUCT(('Data - victims'!$A$2:$A$40922=D$4)*('Data - victims'!$B$2:$B$40922=$A27)*('Data - victims'!$C$2:$C$40922="Hospital severe")*('Data - victims'!$D$2:$D$40922))+SUMPRODUCT(('Data - victims'!$A$2:$A$40922=D$4)*('Data - victims'!$B$2:$B$40922=$A27)*('Data - victims'!$C$2:$C$40922="Hospital slight")*('Data - victims'!$D$2:$D$40922))=0,"..",SUMPRODUCT(('Data - victims'!$A$2:$A$40922=D$4)*('Data - victims'!$B$2:$B$40922=$A27)*('Data - victims'!$C$2:$C$40922="Total casualties requiring hospital treatment")*('Data - victims'!$D$2:$D$40922))+SUMPRODUCT(('Data - victims'!$A$2:$A$40922=D$4)*('Data - victims'!$B$2:$B$40922=$A27)*('Data - victims'!$C$2:$C$40922="Hospital severe")*('Data - victims'!$D$2:$D$40922))+SUMPRODUCT(('Data - victims'!$A$2:$A$40922=D$4)*('Data - victims'!$B$2:$B$40922=$A27)*('Data - victims'!$C$2:$C$40922="Hospital slight")*('Data - victims'!$D$2:$D$40922))),IF(SUMPRODUCT(('Data - victims'!$A$2:$A$40922=D$4)*('Data - victims'!$B$2:$B$40922=$A27)*('Data - victims'!$C$2:$C$40922=$B$3)*('Data - victims'!$D$2:$D$40922))=0,"..",SUMPRODUCT(('Data - victims'!$A$2:$A$40922=D$4)*('Data - victims'!$B$2:$B$40922=$A27)*('Data - victims'!$C$2:$C$40922=$B$3)*('Data - victims'!$D$2:$D$40922)))))</f>
        <v>33</v>
      </c>
      <c r="E27" s="9" cm="1">
        <f t="array" ref="E27">IF(SUMPRODUCT(('Data - victims'!$A$2:$A$40922=E$4)*('Data - victims'!$B$2:$B$40922=$A27)*('Data - victims'!$C$2:$C$40922=$B$3)*('Data - victims'!$D$2:$D$40922))=0,IF(OR(B27="..",C27="..",D27=".."),"..",IF(B27+C27+D27=0,"..",B27+C27+D27)),SUMPRODUCT(('Data - victims'!$A$2:$A$40922=E$4)*('Data - victims'!$B$2:$B$40922=$A27)*('Data - victims'!$C$2:$C$40922=$B$3)*('Data - victims'!$D$2:$D$40922)))</f>
        <v>576</v>
      </c>
      <c r="F27" s="37">
        <f t="shared" si="0"/>
        <v>9</v>
      </c>
      <c r="G27" s="37">
        <f t="shared" si="1"/>
        <v>18</v>
      </c>
      <c r="H27" s="37">
        <f t="shared" si="2"/>
        <v>11</v>
      </c>
      <c r="I27" s="37">
        <f t="shared" si="3"/>
        <v>10</v>
      </c>
      <c r="K27" s="38" cm="1">
        <f t="array" ref="K27">IF(SUMPRODUCT(('Data - population'!$B$2:$B$2996=$A27)*('Data - population'!$C$2:$C$2996=K$4)*('Data - population'!$D$2:$D$2996)),SUMPRODUCT(('Data - population'!$B$2:$B$2996=$A27)*('Data - population'!$C$2:$C$2996=K$4)*('Data - population'!$D$2:$D$2996)),"..")</f>
        <v>49925500</v>
      </c>
      <c r="L27" s="38" cm="1">
        <f t="array" ref="L27">IF(SUMPRODUCT(('Data - population'!$B$2:$B$2996=$A27)*('Data - population'!$C$2:$C$2996=L$4)*('Data - population'!$D$2:$D$2996)),SUMPRODUCT(('Data - population'!$B$2:$B$2996=$A27)*('Data - population'!$C$2:$C$2996=L$4)*('Data - population'!$D$2:$D$2996)),"..")</f>
        <v>5068500</v>
      </c>
      <c r="M27" s="38" cm="1">
        <f t="array" ref="M27">IF(SUMPRODUCT(('Data - population'!$B$2:$B$2996=$A27)*('Data - population'!$C$2:$C$2996=M$4)*('Data - population'!$D$2:$D$2996)),SUMPRODUCT(('Data - population'!$B$2:$B$2996=$A27)*('Data - population'!$C$2:$C$2996=M$4)*('Data - population'!$D$2:$D$2996)),"..")</f>
        <v>2937700</v>
      </c>
      <c r="N27" s="38" cm="1">
        <f t="array" ref="N27">IF(SUMPRODUCT(('Data - population'!$B$2:$B$2996=$A27)*('Data - population'!$C$2:$C$2996=N$4)*('Data - population'!$D$2:$D$2996)),SUMPRODUCT(('Data - population'!$B$2:$B$2996=$A27)*('Data - population'!$C$2:$C$2996=N$4)*('Data - population'!$D$2:$D$2996)),"..")</f>
        <v>57931700</v>
      </c>
      <c r="P27" s="42"/>
    </row>
    <row r="28" spans="1:16" x14ac:dyDescent="0.25">
      <c r="A28" t="s">
        <v>28</v>
      </c>
      <c r="B28" s="9" cm="1">
        <f t="array" ref="B28">IF($B$3="Total non-fatal casualties",IF(SUMPRODUCT(('Data - victims'!$A$2:$A$40922=B$4)*('Data - victims'!$B$2:$B$40922=$A28)*('Data - victims'!$C$2:$C$40922="Total non-fatal casualties")*('Data - victims'!$D$2:$D$40922))+SUMPRODUCT(('Data - victims'!$A$2:$A$40922=B$4)*('Data - victims'!$B$2:$B$40922=$A28)*('Data - victims'!$C$2:$C$40922="Hospital severe")*('Data - victims'!$D$2:$D$40922))+SUMPRODUCT(('Data - victims'!$A$2:$A$40922=B$4)*('Data - victims'!$B$2:$B$40922=$A28)*('Data - victims'!$C$2:$C$40922="Hospital slight")*('Data - victims'!$D$2:$D$40922))+SUMPRODUCT(('Data - victims'!$A$2:$A$40922=B$4)*('Data - victims'!$B$2:$B$40922=$A28)*('Data - victims'!$C$2:$C$40922="First aid")*('Data - victims'!$D$2:$D$40922))+SUMPRODUCT(('Data - victims'!$A$2:$A$40922=B$4)*('Data - victims'!$B$2:$B$40922=$A28)*('Data - victims'!$C$2:$C$40922="Precautionary checks")*('Data - victims'!$D$2:$D$40922))=0,"..",SUMPRODUCT(('Data - victims'!$A$2:$A$40922=B$4)*('Data - victims'!$B$2:$B$40922=$A28)*('Data - victims'!$C$2:$C$40922="Total non-fatal casualties")*('Data - victims'!$D$2:$D$40922))+SUMPRODUCT(('Data - victims'!$A$2:$A$40922=B$4)*('Data - victims'!$B$2:$B$40922=$A28)*('Data - victims'!$C$2:$C$40922="Hospital severe")*('Data - victims'!$D$2:$D$40922))+SUMPRODUCT(('Data - victims'!$A$2:$A$40922=B$4)*('Data - victims'!$B$2:$B$40922=$A28)*('Data - victims'!$C$2:$C$40922="Hospital slight")*('Data - victims'!$D$2:$D$40922))+SUMPRODUCT(('Data - victims'!$A$2:$A$40922=B$4)*('Data - victims'!$B$2:$B$40922=$A28)*('Data - victims'!$C$2:$C$40922="First aid")*('Data - victims'!$D$2:$D$40922))+SUMPRODUCT(('Data - victims'!$A$2:$A$40922=B$4)*('Data - victims'!$B$2:$B$40922=$A28)*('Data - victims'!$C$2:$C$40922="Precautionary checks")*('Data - victims'!$D$2:$D$40922))),IF($B$3="Total casualties requiring hospital treatment",IF(SUMPRODUCT(('Data - victims'!$A$2:$A$40922=B$4)*('Data - victims'!$B$2:$B$40922=$A28)*('Data - victims'!$C$2:$C$40922="Total casualties requiring hospital treatment")*('Data - victims'!$D$2:$D$40922))+SUMPRODUCT(('Data - victims'!$A$2:$A$40922=B$4)*('Data - victims'!$B$2:$B$40922=$A28)*('Data - victims'!$C$2:$C$40922="Hospital severe")*('Data - victims'!$D$2:$D$40922))+SUMPRODUCT(('Data - victims'!$A$2:$A$40922=B$4)*('Data - victims'!$B$2:$B$40922=$A28)*('Data - victims'!$C$2:$C$40922="Hospital slight")*('Data - victims'!$D$2:$D$40922))=0,"..",SUMPRODUCT(('Data - victims'!$A$2:$A$40922=B$4)*('Data - victims'!$B$2:$B$40922=$A28)*('Data - victims'!$C$2:$C$40922="Total casualties requiring hospital treatment")*('Data - victims'!$D$2:$D$40922))+SUMPRODUCT(('Data - victims'!$A$2:$A$40922=B$4)*('Data - victims'!$B$2:$B$40922=$A28)*('Data - victims'!$C$2:$C$40922="Hospital severe")*('Data - victims'!$D$2:$D$40922))+SUMPRODUCT(('Data - victims'!$A$2:$A$40922=B$4)*('Data - victims'!$B$2:$B$40922=$A28)*('Data - victims'!$C$2:$C$40922="Hospital slight")*('Data - victims'!$D$2:$D$40922))),IF(SUMPRODUCT(('Data - victims'!$A$2:$A$40922=B$4)*('Data - victims'!$B$2:$B$40922=$A28)*('Data - victims'!$C$2:$C$40922=$B$3)*('Data - victims'!$D$2:$D$40922))=0,"..",SUMPRODUCT(('Data - victims'!$A$2:$A$40922=B$4)*('Data - victims'!$B$2:$B$40922=$A28)*('Data - victims'!$C$2:$C$40922=$B$3)*('Data - victims'!$D$2:$D$40922)))))</f>
        <v>371</v>
      </c>
      <c r="C28" s="9" cm="1">
        <f t="array" ref="C28">IF($B$3="Total non-fatal casualties",IF(SUMPRODUCT(('Data - victims'!$A$2:$A$40922=C$4)*('Data - victims'!$B$2:$B$40922=$A28)*('Data - victims'!$C$2:$C$40922="Total non-fatal casualties")*('Data - victims'!$D$2:$D$40922))+SUMPRODUCT(('Data - victims'!$A$2:$A$40922=C$4)*('Data - victims'!$B$2:$B$40922=$A28)*('Data - victims'!$C$2:$C$40922="Hospital severe")*('Data - victims'!$D$2:$D$40922))+SUMPRODUCT(('Data - victims'!$A$2:$A$40922=C$4)*('Data - victims'!$B$2:$B$40922=$A28)*('Data - victims'!$C$2:$C$40922="Hospital slight")*('Data - victims'!$D$2:$D$40922))+SUMPRODUCT(('Data - victims'!$A$2:$A$40922=C$4)*('Data - victims'!$B$2:$B$40922=$A28)*('Data - victims'!$C$2:$C$40922="First aid")*('Data - victims'!$D$2:$D$40922))+SUMPRODUCT(('Data - victims'!$A$2:$A$40922=C$4)*('Data - victims'!$B$2:$B$40922=$A28)*('Data - victims'!$C$2:$C$40922="Precautionary checks")*('Data - victims'!$D$2:$D$40922))=0,"..",SUMPRODUCT(('Data - victims'!$A$2:$A$40922=C$4)*('Data - victims'!$B$2:$B$40922=$A28)*('Data - victims'!$C$2:$C$40922="Total non-fatal casualties")*('Data - victims'!$D$2:$D$40922))+SUMPRODUCT(('Data - victims'!$A$2:$A$40922=C$4)*('Data - victims'!$B$2:$B$40922=$A28)*('Data - victims'!$C$2:$C$40922="Hospital severe")*('Data - victims'!$D$2:$D$40922))+SUMPRODUCT(('Data - victims'!$A$2:$A$40922=C$4)*('Data - victims'!$B$2:$B$40922=$A28)*('Data - victims'!$C$2:$C$40922="Hospital slight")*('Data - victims'!$D$2:$D$40922))+SUMPRODUCT(('Data - victims'!$A$2:$A$40922=C$4)*('Data - victims'!$B$2:$B$40922=$A28)*('Data - victims'!$C$2:$C$40922="First aid")*('Data - victims'!$D$2:$D$40922))+SUMPRODUCT(('Data - victims'!$A$2:$A$40922=C$4)*('Data - victims'!$B$2:$B$40922=$A28)*('Data - victims'!$C$2:$C$40922="Precautionary checks")*('Data - victims'!$D$2:$D$40922))),IF($B$3="Total casualties requiring hospital treatment",IF(SUMPRODUCT(('Data - victims'!$A$2:$A$40922=C$4)*('Data - victims'!$B$2:$B$40922=$A28)*('Data - victims'!$C$2:$C$40922="Total casualties requiring hospital treatment")*('Data - victims'!$D$2:$D$40922))+SUMPRODUCT(('Data - victims'!$A$2:$A$40922=C$4)*('Data - victims'!$B$2:$B$40922=$A28)*('Data - victims'!$C$2:$C$40922="Hospital severe")*('Data - victims'!$D$2:$D$40922))+SUMPRODUCT(('Data - victims'!$A$2:$A$40922=C$4)*('Data - victims'!$B$2:$B$40922=$A28)*('Data - victims'!$C$2:$C$40922="Hospital slight")*('Data - victims'!$D$2:$D$40922))=0,"..",SUMPRODUCT(('Data - victims'!$A$2:$A$40922=C$4)*('Data - victims'!$B$2:$B$40922=$A28)*('Data - victims'!$C$2:$C$40922="Total casualties requiring hospital treatment")*('Data - victims'!$D$2:$D$40922))+SUMPRODUCT(('Data - victims'!$A$2:$A$40922=C$4)*('Data - victims'!$B$2:$B$40922=$A28)*('Data - victims'!$C$2:$C$40922="Hospital severe")*('Data - victims'!$D$2:$D$40922))+SUMPRODUCT(('Data - victims'!$A$2:$A$40922=C$4)*('Data - victims'!$B$2:$B$40922=$A28)*('Data - victims'!$C$2:$C$40922="Hospital slight")*('Data - victims'!$D$2:$D$40922))),IF(SUMPRODUCT(('Data - victims'!$A$2:$A$40922=C$4)*('Data - victims'!$B$2:$B$40922=$A28)*('Data - victims'!$C$2:$C$40922=$B$3)*('Data - victims'!$D$2:$D$40922))=0,"..",SUMPRODUCT(('Data - victims'!$A$2:$A$40922=C$4)*('Data - victims'!$B$2:$B$40922=$A28)*('Data - victims'!$C$2:$C$40922=$B$3)*('Data - victims'!$D$2:$D$40922)))))</f>
        <v>85</v>
      </c>
      <c r="D28" s="9" cm="1">
        <f t="array" ref="D28">IF($B$3="Total non-fatal casualties",IF(SUMPRODUCT(('Data - victims'!$A$2:$A$40922=D$4)*('Data - victims'!$B$2:$B$40922=$A28)*('Data - victims'!$C$2:$C$40922="Total non-fatal casualties")*('Data - victims'!$D$2:$D$40922))+SUMPRODUCT(('Data - victims'!$A$2:$A$40922=D$4)*('Data - victims'!$B$2:$B$40922=$A28)*('Data - victims'!$C$2:$C$40922="Hospital severe")*('Data - victims'!$D$2:$D$40922))+SUMPRODUCT(('Data - victims'!$A$2:$A$40922=D$4)*('Data - victims'!$B$2:$B$40922=$A28)*('Data - victims'!$C$2:$C$40922="Hospital slight")*('Data - victims'!$D$2:$D$40922))+SUMPRODUCT(('Data - victims'!$A$2:$A$40922=D$4)*('Data - victims'!$B$2:$B$40922=$A28)*('Data - victims'!$C$2:$C$40922="First aid")*('Data - victims'!$D$2:$D$40922))+SUMPRODUCT(('Data - victims'!$A$2:$A$40922=D$4)*('Data - victims'!$B$2:$B$40922=$A28)*('Data - victims'!$C$2:$C$40922="Precautionary checks")*('Data - victims'!$D$2:$D$40922))=0,"..",SUMPRODUCT(('Data - victims'!$A$2:$A$40922=D$4)*('Data - victims'!$B$2:$B$40922=$A28)*('Data - victims'!$C$2:$C$40922="Total non-fatal casualties")*('Data - victims'!$D$2:$D$40922))+SUMPRODUCT(('Data - victims'!$A$2:$A$40922=D$4)*('Data - victims'!$B$2:$B$40922=$A28)*('Data - victims'!$C$2:$C$40922="Hospital severe")*('Data - victims'!$D$2:$D$40922))+SUMPRODUCT(('Data - victims'!$A$2:$A$40922=D$4)*('Data - victims'!$B$2:$B$40922=$A28)*('Data - victims'!$C$2:$C$40922="Hospital slight")*('Data - victims'!$D$2:$D$40922))+SUMPRODUCT(('Data - victims'!$A$2:$A$40922=D$4)*('Data - victims'!$B$2:$B$40922=$A28)*('Data - victims'!$C$2:$C$40922="First aid")*('Data - victims'!$D$2:$D$40922))+SUMPRODUCT(('Data - victims'!$A$2:$A$40922=D$4)*('Data - victims'!$B$2:$B$40922=$A28)*('Data - victims'!$C$2:$C$40922="Precautionary checks")*('Data - victims'!$D$2:$D$40922))),IF($B$3="Total casualties requiring hospital treatment",IF(SUMPRODUCT(('Data - victims'!$A$2:$A$40922=D$4)*('Data - victims'!$B$2:$B$40922=$A28)*('Data - victims'!$C$2:$C$40922="Total casualties requiring hospital treatment")*('Data - victims'!$D$2:$D$40922))+SUMPRODUCT(('Data - victims'!$A$2:$A$40922=D$4)*('Data - victims'!$B$2:$B$40922=$A28)*('Data - victims'!$C$2:$C$40922="Hospital severe")*('Data - victims'!$D$2:$D$40922))+SUMPRODUCT(('Data - victims'!$A$2:$A$40922=D$4)*('Data - victims'!$B$2:$B$40922=$A28)*('Data - victims'!$C$2:$C$40922="Hospital slight")*('Data - victims'!$D$2:$D$40922))=0,"..",SUMPRODUCT(('Data - victims'!$A$2:$A$40922=D$4)*('Data - victims'!$B$2:$B$40922=$A28)*('Data - victims'!$C$2:$C$40922="Total casualties requiring hospital treatment")*('Data - victims'!$D$2:$D$40922))+SUMPRODUCT(('Data - victims'!$A$2:$A$40922=D$4)*('Data - victims'!$B$2:$B$40922=$A28)*('Data - victims'!$C$2:$C$40922="Hospital severe")*('Data - victims'!$D$2:$D$40922))+SUMPRODUCT(('Data - victims'!$A$2:$A$40922=D$4)*('Data - victims'!$B$2:$B$40922=$A28)*('Data - victims'!$C$2:$C$40922="Hospital slight")*('Data - victims'!$D$2:$D$40922))),IF(SUMPRODUCT(('Data - victims'!$A$2:$A$40922=D$4)*('Data - victims'!$B$2:$B$40922=$A28)*('Data - victims'!$C$2:$C$40922=$B$3)*('Data - victims'!$D$2:$D$40922))=0,"..",SUMPRODUCT(('Data - victims'!$A$2:$A$40922=D$4)*('Data - victims'!$B$2:$B$40922=$A28)*('Data - victims'!$C$2:$C$40922=$B$3)*('Data - victims'!$D$2:$D$40922)))))</f>
        <v>27</v>
      </c>
      <c r="E28" s="9" cm="1">
        <f t="array" ref="E28">IF(SUMPRODUCT(('Data - victims'!$A$2:$A$40922=E$4)*('Data - victims'!$B$2:$B$40922=$A28)*('Data - victims'!$C$2:$C$40922=$B$3)*('Data - victims'!$D$2:$D$40922))=0,IF(OR(B28="..",C28="..",D28=".."),"..",IF(B28+C28+D28=0,"..",B28+C28+D28)),SUMPRODUCT(('Data - victims'!$A$2:$A$40922=E$4)*('Data - victims'!$B$2:$B$40922=$A28)*('Data - victims'!$C$2:$C$40922=$B$3)*('Data - victims'!$D$2:$D$40922)))</f>
        <v>483</v>
      </c>
      <c r="F28" s="37">
        <f t="shared" si="0"/>
        <v>7</v>
      </c>
      <c r="G28" s="37">
        <f t="shared" si="1"/>
        <v>17</v>
      </c>
      <c r="H28" s="37">
        <f t="shared" si="2"/>
        <v>9</v>
      </c>
      <c r="I28" s="37">
        <f t="shared" si="3"/>
        <v>8</v>
      </c>
      <c r="K28" s="38" cm="1">
        <f t="array" ref="K28">IF(SUMPRODUCT(('Data - population'!$B$2:$B$2996=$A28)*('Data - population'!$C$2:$C$2996=K$4)*('Data - population'!$D$2:$D$2996)),SUMPRODUCT(('Data - population'!$B$2:$B$2996=$A28)*('Data - population'!$C$2:$C$2996=K$4)*('Data - population'!$D$2:$D$2996)),"..")</f>
        <v>50194600</v>
      </c>
      <c r="L28" s="38" cm="1">
        <f t="array" ref="L28">IF(SUMPRODUCT(('Data - population'!$B$2:$B$2996=$A28)*('Data - population'!$C$2:$C$2996=L$4)*('Data - population'!$D$2:$D$2996)),SUMPRODUCT(('Data - population'!$B$2:$B$2996=$A28)*('Data - population'!$C$2:$C$2996=L$4)*('Data - population'!$D$2:$D$2996)),"..")</f>
        <v>5084300</v>
      </c>
      <c r="M28" s="38" cm="1">
        <f t="array" ref="M28">IF(SUMPRODUCT(('Data - population'!$B$2:$B$2996=$A28)*('Data - population'!$C$2:$C$2996=M$4)*('Data - population'!$D$2:$D$2996)),SUMPRODUCT(('Data - population'!$B$2:$B$2996=$A28)*('Data - population'!$C$2:$C$2996=M$4)*('Data - population'!$D$2:$D$2996)),"..")</f>
        <v>2957400</v>
      </c>
      <c r="N28" s="38" cm="1">
        <f t="array" ref="N28">IF(SUMPRODUCT(('Data - population'!$B$2:$B$2996=$A28)*('Data - population'!$C$2:$C$2996=N$4)*('Data - population'!$D$2:$D$2996)),SUMPRODUCT(('Data - population'!$B$2:$B$2996=$A28)*('Data - population'!$C$2:$C$2996=N$4)*('Data - population'!$D$2:$D$2996)),"..")</f>
        <v>58236300</v>
      </c>
      <c r="P28" s="42"/>
    </row>
    <row r="29" spans="1:16" x14ac:dyDescent="0.25">
      <c r="A29" t="s">
        <v>29</v>
      </c>
      <c r="B29" s="9" cm="1">
        <f t="array" ref="B29">IF($B$3="Total non-fatal casualties",IF(SUMPRODUCT(('Data - victims'!$A$2:$A$40922=B$4)*('Data - victims'!$B$2:$B$40922=$A29)*('Data - victims'!$C$2:$C$40922="Total non-fatal casualties")*('Data - victims'!$D$2:$D$40922))+SUMPRODUCT(('Data - victims'!$A$2:$A$40922=B$4)*('Data - victims'!$B$2:$B$40922=$A29)*('Data - victims'!$C$2:$C$40922="Hospital severe")*('Data - victims'!$D$2:$D$40922))+SUMPRODUCT(('Data - victims'!$A$2:$A$40922=B$4)*('Data - victims'!$B$2:$B$40922=$A29)*('Data - victims'!$C$2:$C$40922="Hospital slight")*('Data - victims'!$D$2:$D$40922))+SUMPRODUCT(('Data - victims'!$A$2:$A$40922=B$4)*('Data - victims'!$B$2:$B$40922=$A29)*('Data - victims'!$C$2:$C$40922="First aid")*('Data - victims'!$D$2:$D$40922))+SUMPRODUCT(('Data - victims'!$A$2:$A$40922=B$4)*('Data - victims'!$B$2:$B$40922=$A29)*('Data - victims'!$C$2:$C$40922="Precautionary checks")*('Data - victims'!$D$2:$D$40922))=0,"..",SUMPRODUCT(('Data - victims'!$A$2:$A$40922=B$4)*('Data - victims'!$B$2:$B$40922=$A29)*('Data - victims'!$C$2:$C$40922="Total non-fatal casualties")*('Data - victims'!$D$2:$D$40922))+SUMPRODUCT(('Data - victims'!$A$2:$A$40922=B$4)*('Data - victims'!$B$2:$B$40922=$A29)*('Data - victims'!$C$2:$C$40922="Hospital severe")*('Data - victims'!$D$2:$D$40922))+SUMPRODUCT(('Data - victims'!$A$2:$A$40922=B$4)*('Data - victims'!$B$2:$B$40922=$A29)*('Data - victims'!$C$2:$C$40922="Hospital slight")*('Data - victims'!$D$2:$D$40922))+SUMPRODUCT(('Data - victims'!$A$2:$A$40922=B$4)*('Data - victims'!$B$2:$B$40922=$A29)*('Data - victims'!$C$2:$C$40922="First aid")*('Data - victims'!$D$2:$D$40922))+SUMPRODUCT(('Data - victims'!$A$2:$A$40922=B$4)*('Data - victims'!$B$2:$B$40922=$A29)*('Data - victims'!$C$2:$C$40922="Precautionary checks")*('Data - victims'!$D$2:$D$40922))),IF($B$3="Total casualties requiring hospital treatment",IF(SUMPRODUCT(('Data - victims'!$A$2:$A$40922=B$4)*('Data - victims'!$B$2:$B$40922=$A29)*('Data - victims'!$C$2:$C$40922="Total casualties requiring hospital treatment")*('Data - victims'!$D$2:$D$40922))+SUMPRODUCT(('Data - victims'!$A$2:$A$40922=B$4)*('Data - victims'!$B$2:$B$40922=$A29)*('Data - victims'!$C$2:$C$40922="Hospital severe")*('Data - victims'!$D$2:$D$40922))+SUMPRODUCT(('Data - victims'!$A$2:$A$40922=B$4)*('Data - victims'!$B$2:$B$40922=$A29)*('Data - victims'!$C$2:$C$40922="Hospital slight")*('Data - victims'!$D$2:$D$40922))=0,"..",SUMPRODUCT(('Data - victims'!$A$2:$A$40922=B$4)*('Data - victims'!$B$2:$B$40922=$A29)*('Data - victims'!$C$2:$C$40922="Total casualties requiring hospital treatment")*('Data - victims'!$D$2:$D$40922))+SUMPRODUCT(('Data - victims'!$A$2:$A$40922=B$4)*('Data - victims'!$B$2:$B$40922=$A29)*('Data - victims'!$C$2:$C$40922="Hospital severe")*('Data - victims'!$D$2:$D$40922))+SUMPRODUCT(('Data - victims'!$A$2:$A$40922=B$4)*('Data - victims'!$B$2:$B$40922=$A29)*('Data - victims'!$C$2:$C$40922="Hospital slight")*('Data - victims'!$D$2:$D$40922))),IF(SUMPRODUCT(('Data - victims'!$A$2:$A$40922=B$4)*('Data - victims'!$B$2:$B$40922=$A29)*('Data - victims'!$C$2:$C$40922=$B$3)*('Data - victims'!$D$2:$D$40922))=0,"..",SUMPRODUCT(('Data - victims'!$A$2:$A$40922=B$4)*('Data - victims'!$B$2:$B$40922=$A29)*('Data - victims'!$C$2:$C$40922=$B$3)*('Data - victims'!$D$2:$D$40922)))))</f>
        <v>386</v>
      </c>
      <c r="C29" s="9" cm="1">
        <f t="array" ref="C29">IF($B$3="Total non-fatal casualties",IF(SUMPRODUCT(('Data - victims'!$A$2:$A$40922=C$4)*('Data - victims'!$B$2:$B$40922=$A29)*('Data - victims'!$C$2:$C$40922="Total non-fatal casualties")*('Data - victims'!$D$2:$D$40922))+SUMPRODUCT(('Data - victims'!$A$2:$A$40922=C$4)*('Data - victims'!$B$2:$B$40922=$A29)*('Data - victims'!$C$2:$C$40922="Hospital severe")*('Data - victims'!$D$2:$D$40922))+SUMPRODUCT(('Data - victims'!$A$2:$A$40922=C$4)*('Data - victims'!$B$2:$B$40922=$A29)*('Data - victims'!$C$2:$C$40922="Hospital slight")*('Data - victims'!$D$2:$D$40922))+SUMPRODUCT(('Data - victims'!$A$2:$A$40922=C$4)*('Data - victims'!$B$2:$B$40922=$A29)*('Data - victims'!$C$2:$C$40922="First aid")*('Data - victims'!$D$2:$D$40922))+SUMPRODUCT(('Data - victims'!$A$2:$A$40922=C$4)*('Data - victims'!$B$2:$B$40922=$A29)*('Data - victims'!$C$2:$C$40922="Precautionary checks")*('Data - victims'!$D$2:$D$40922))=0,"..",SUMPRODUCT(('Data - victims'!$A$2:$A$40922=C$4)*('Data - victims'!$B$2:$B$40922=$A29)*('Data - victims'!$C$2:$C$40922="Total non-fatal casualties")*('Data - victims'!$D$2:$D$40922))+SUMPRODUCT(('Data - victims'!$A$2:$A$40922=C$4)*('Data - victims'!$B$2:$B$40922=$A29)*('Data - victims'!$C$2:$C$40922="Hospital severe")*('Data - victims'!$D$2:$D$40922))+SUMPRODUCT(('Data - victims'!$A$2:$A$40922=C$4)*('Data - victims'!$B$2:$B$40922=$A29)*('Data - victims'!$C$2:$C$40922="Hospital slight")*('Data - victims'!$D$2:$D$40922))+SUMPRODUCT(('Data - victims'!$A$2:$A$40922=C$4)*('Data - victims'!$B$2:$B$40922=$A29)*('Data - victims'!$C$2:$C$40922="First aid")*('Data - victims'!$D$2:$D$40922))+SUMPRODUCT(('Data - victims'!$A$2:$A$40922=C$4)*('Data - victims'!$B$2:$B$40922=$A29)*('Data - victims'!$C$2:$C$40922="Precautionary checks")*('Data - victims'!$D$2:$D$40922))),IF($B$3="Total casualties requiring hospital treatment",IF(SUMPRODUCT(('Data - victims'!$A$2:$A$40922=C$4)*('Data - victims'!$B$2:$B$40922=$A29)*('Data - victims'!$C$2:$C$40922="Total casualties requiring hospital treatment")*('Data - victims'!$D$2:$D$40922))+SUMPRODUCT(('Data - victims'!$A$2:$A$40922=C$4)*('Data - victims'!$B$2:$B$40922=$A29)*('Data - victims'!$C$2:$C$40922="Hospital severe")*('Data - victims'!$D$2:$D$40922))+SUMPRODUCT(('Data - victims'!$A$2:$A$40922=C$4)*('Data - victims'!$B$2:$B$40922=$A29)*('Data - victims'!$C$2:$C$40922="Hospital slight")*('Data - victims'!$D$2:$D$40922))=0,"..",SUMPRODUCT(('Data - victims'!$A$2:$A$40922=C$4)*('Data - victims'!$B$2:$B$40922=$A29)*('Data - victims'!$C$2:$C$40922="Total casualties requiring hospital treatment")*('Data - victims'!$D$2:$D$40922))+SUMPRODUCT(('Data - victims'!$A$2:$A$40922=C$4)*('Data - victims'!$B$2:$B$40922=$A29)*('Data - victims'!$C$2:$C$40922="Hospital severe")*('Data - victims'!$D$2:$D$40922))+SUMPRODUCT(('Data - victims'!$A$2:$A$40922=C$4)*('Data - victims'!$B$2:$B$40922=$A29)*('Data - victims'!$C$2:$C$40922="Hospital slight")*('Data - victims'!$D$2:$D$40922))),IF(SUMPRODUCT(('Data - victims'!$A$2:$A$40922=C$4)*('Data - victims'!$B$2:$B$40922=$A29)*('Data - victims'!$C$2:$C$40922=$B$3)*('Data - victims'!$D$2:$D$40922))=0,"..",SUMPRODUCT(('Data - victims'!$A$2:$A$40922=C$4)*('Data - victims'!$B$2:$B$40922=$A29)*('Data - victims'!$C$2:$C$40922=$B$3)*('Data - victims'!$D$2:$D$40922)))))</f>
        <v>60</v>
      </c>
      <c r="D29" s="9" cm="1">
        <f t="array" ref="D29">IF($B$3="Total non-fatal casualties",IF(SUMPRODUCT(('Data - victims'!$A$2:$A$40922=D$4)*('Data - victims'!$B$2:$B$40922=$A29)*('Data - victims'!$C$2:$C$40922="Total non-fatal casualties")*('Data - victims'!$D$2:$D$40922))+SUMPRODUCT(('Data - victims'!$A$2:$A$40922=D$4)*('Data - victims'!$B$2:$B$40922=$A29)*('Data - victims'!$C$2:$C$40922="Hospital severe")*('Data - victims'!$D$2:$D$40922))+SUMPRODUCT(('Data - victims'!$A$2:$A$40922=D$4)*('Data - victims'!$B$2:$B$40922=$A29)*('Data - victims'!$C$2:$C$40922="Hospital slight")*('Data - victims'!$D$2:$D$40922))+SUMPRODUCT(('Data - victims'!$A$2:$A$40922=D$4)*('Data - victims'!$B$2:$B$40922=$A29)*('Data - victims'!$C$2:$C$40922="First aid")*('Data - victims'!$D$2:$D$40922))+SUMPRODUCT(('Data - victims'!$A$2:$A$40922=D$4)*('Data - victims'!$B$2:$B$40922=$A29)*('Data - victims'!$C$2:$C$40922="Precautionary checks")*('Data - victims'!$D$2:$D$40922))=0,"..",SUMPRODUCT(('Data - victims'!$A$2:$A$40922=D$4)*('Data - victims'!$B$2:$B$40922=$A29)*('Data - victims'!$C$2:$C$40922="Total non-fatal casualties")*('Data - victims'!$D$2:$D$40922))+SUMPRODUCT(('Data - victims'!$A$2:$A$40922=D$4)*('Data - victims'!$B$2:$B$40922=$A29)*('Data - victims'!$C$2:$C$40922="Hospital severe")*('Data - victims'!$D$2:$D$40922))+SUMPRODUCT(('Data - victims'!$A$2:$A$40922=D$4)*('Data - victims'!$B$2:$B$40922=$A29)*('Data - victims'!$C$2:$C$40922="Hospital slight")*('Data - victims'!$D$2:$D$40922))+SUMPRODUCT(('Data - victims'!$A$2:$A$40922=D$4)*('Data - victims'!$B$2:$B$40922=$A29)*('Data - victims'!$C$2:$C$40922="First aid")*('Data - victims'!$D$2:$D$40922))+SUMPRODUCT(('Data - victims'!$A$2:$A$40922=D$4)*('Data - victims'!$B$2:$B$40922=$A29)*('Data - victims'!$C$2:$C$40922="Precautionary checks")*('Data - victims'!$D$2:$D$40922))),IF($B$3="Total casualties requiring hospital treatment",IF(SUMPRODUCT(('Data - victims'!$A$2:$A$40922=D$4)*('Data - victims'!$B$2:$B$40922=$A29)*('Data - victims'!$C$2:$C$40922="Total casualties requiring hospital treatment")*('Data - victims'!$D$2:$D$40922))+SUMPRODUCT(('Data - victims'!$A$2:$A$40922=D$4)*('Data - victims'!$B$2:$B$40922=$A29)*('Data - victims'!$C$2:$C$40922="Hospital severe")*('Data - victims'!$D$2:$D$40922))+SUMPRODUCT(('Data - victims'!$A$2:$A$40922=D$4)*('Data - victims'!$B$2:$B$40922=$A29)*('Data - victims'!$C$2:$C$40922="Hospital slight")*('Data - victims'!$D$2:$D$40922))=0,"..",SUMPRODUCT(('Data - victims'!$A$2:$A$40922=D$4)*('Data - victims'!$B$2:$B$40922=$A29)*('Data - victims'!$C$2:$C$40922="Total casualties requiring hospital treatment")*('Data - victims'!$D$2:$D$40922))+SUMPRODUCT(('Data - victims'!$A$2:$A$40922=D$4)*('Data - victims'!$B$2:$B$40922=$A29)*('Data - victims'!$C$2:$C$40922="Hospital severe")*('Data - victims'!$D$2:$D$40922))+SUMPRODUCT(('Data - victims'!$A$2:$A$40922=D$4)*('Data - victims'!$B$2:$B$40922=$A29)*('Data - victims'!$C$2:$C$40922="Hospital slight")*('Data - victims'!$D$2:$D$40922))),IF(SUMPRODUCT(('Data - victims'!$A$2:$A$40922=D$4)*('Data - victims'!$B$2:$B$40922=$A29)*('Data - victims'!$C$2:$C$40922=$B$3)*('Data - victims'!$D$2:$D$40922))=0,"..",SUMPRODUCT(('Data - victims'!$A$2:$A$40922=D$4)*('Data - victims'!$B$2:$B$40922=$A29)*('Data - victims'!$C$2:$C$40922=$B$3)*('Data - victims'!$D$2:$D$40922)))))</f>
        <v>24</v>
      </c>
      <c r="E29" s="9" cm="1">
        <f t="array" ref="E29">IF(SUMPRODUCT(('Data - victims'!$A$2:$A$40922=E$4)*('Data - victims'!$B$2:$B$40922=$A29)*('Data - victims'!$C$2:$C$40922=$B$3)*('Data - victims'!$D$2:$D$40922))=0,IF(OR(B29="..",C29="..",D29=".."),"..",IF(B29+C29+D29=0,"..",B29+C29+D29)),SUMPRODUCT(('Data - victims'!$A$2:$A$40922=E$4)*('Data - victims'!$B$2:$B$40922=$A29)*('Data - victims'!$C$2:$C$40922=$B$3)*('Data - victims'!$D$2:$D$40922)))</f>
        <v>470</v>
      </c>
      <c r="F29" s="37">
        <f t="shared" si="0"/>
        <v>8</v>
      </c>
      <c r="G29" s="37">
        <f t="shared" si="1"/>
        <v>12</v>
      </c>
      <c r="H29" s="37">
        <f t="shared" si="2"/>
        <v>8</v>
      </c>
      <c r="I29" s="37">
        <f t="shared" si="3"/>
        <v>8</v>
      </c>
      <c r="K29" s="38" cm="1">
        <f t="array" ref="K29">IF(SUMPRODUCT(('Data - population'!$B$2:$B$2996=$A29)*('Data - population'!$C$2:$C$2996=K$4)*('Data - population'!$D$2:$D$2996)),SUMPRODUCT(('Data - population'!$B$2:$B$2996=$A29)*('Data - population'!$C$2:$C$2996=K$4)*('Data - population'!$D$2:$D$2996)),"..")</f>
        <v>50606000</v>
      </c>
      <c r="L29" s="38" cm="1">
        <f t="array" ref="L29">IF(SUMPRODUCT(('Data - population'!$B$2:$B$2996=$A29)*('Data - population'!$C$2:$C$2996=L$4)*('Data - population'!$D$2:$D$2996)),SUMPRODUCT(('Data - population'!$B$2:$B$2996=$A29)*('Data - population'!$C$2:$C$2996=L$4)*('Data - population'!$D$2:$D$2996)),"..")</f>
        <v>5110200</v>
      </c>
      <c r="M29" s="38" cm="1">
        <f t="array" ref="M29">IF(SUMPRODUCT(('Data - population'!$B$2:$B$2996=$A29)*('Data - population'!$C$2:$C$2996=M$4)*('Data - population'!$D$2:$D$2996)),SUMPRODUCT(('Data - population'!$B$2:$B$2996=$A29)*('Data - population'!$C$2:$C$2996=M$4)*('Data - population'!$D$2:$D$2996)),"..")</f>
        <v>2969300</v>
      </c>
      <c r="N29" s="38" cm="1">
        <f t="array" ref="N29">IF(SUMPRODUCT(('Data - population'!$B$2:$B$2996=$A29)*('Data - population'!$C$2:$C$2996=N$4)*('Data - population'!$D$2:$D$2996)),SUMPRODUCT(('Data - population'!$B$2:$B$2996=$A29)*('Data - population'!$C$2:$C$2996=N$4)*('Data - population'!$D$2:$D$2996)),"..")</f>
        <v>58685500</v>
      </c>
      <c r="P29" s="42"/>
    </row>
    <row r="30" spans="1:16" x14ac:dyDescent="0.25">
      <c r="A30" t="s">
        <v>30</v>
      </c>
      <c r="B30" s="9" cm="1">
        <f t="array" ref="B30">IF($B$3="Total non-fatal casualties",IF(SUMPRODUCT(('Data - victims'!$A$2:$A$40922=B$4)*('Data - victims'!$B$2:$B$40922=$A30)*('Data - victims'!$C$2:$C$40922="Total non-fatal casualties")*('Data - victims'!$D$2:$D$40922))+SUMPRODUCT(('Data - victims'!$A$2:$A$40922=B$4)*('Data - victims'!$B$2:$B$40922=$A30)*('Data - victims'!$C$2:$C$40922="Hospital severe")*('Data - victims'!$D$2:$D$40922))+SUMPRODUCT(('Data - victims'!$A$2:$A$40922=B$4)*('Data - victims'!$B$2:$B$40922=$A30)*('Data - victims'!$C$2:$C$40922="Hospital slight")*('Data - victims'!$D$2:$D$40922))+SUMPRODUCT(('Data - victims'!$A$2:$A$40922=B$4)*('Data - victims'!$B$2:$B$40922=$A30)*('Data - victims'!$C$2:$C$40922="First aid")*('Data - victims'!$D$2:$D$40922))+SUMPRODUCT(('Data - victims'!$A$2:$A$40922=B$4)*('Data - victims'!$B$2:$B$40922=$A30)*('Data - victims'!$C$2:$C$40922="Precautionary checks")*('Data - victims'!$D$2:$D$40922))=0,"..",SUMPRODUCT(('Data - victims'!$A$2:$A$40922=B$4)*('Data - victims'!$B$2:$B$40922=$A30)*('Data - victims'!$C$2:$C$40922="Total non-fatal casualties")*('Data - victims'!$D$2:$D$40922))+SUMPRODUCT(('Data - victims'!$A$2:$A$40922=B$4)*('Data - victims'!$B$2:$B$40922=$A30)*('Data - victims'!$C$2:$C$40922="Hospital severe")*('Data - victims'!$D$2:$D$40922))+SUMPRODUCT(('Data - victims'!$A$2:$A$40922=B$4)*('Data - victims'!$B$2:$B$40922=$A30)*('Data - victims'!$C$2:$C$40922="Hospital slight")*('Data - victims'!$D$2:$D$40922))+SUMPRODUCT(('Data - victims'!$A$2:$A$40922=B$4)*('Data - victims'!$B$2:$B$40922=$A30)*('Data - victims'!$C$2:$C$40922="First aid")*('Data - victims'!$D$2:$D$40922))+SUMPRODUCT(('Data - victims'!$A$2:$A$40922=B$4)*('Data - victims'!$B$2:$B$40922=$A30)*('Data - victims'!$C$2:$C$40922="Precautionary checks")*('Data - victims'!$D$2:$D$40922))),IF($B$3="Total casualties requiring hospital treatment",IF(SUMPRODUCT(('Data - victims'!$A$2:$A$40922=B$4)*('Data - victims'!$B$2:$B$40922=$A30)*('Data - victims'!$C$2:$C$40922="Total casualties requiring hospital treatment")*('Data - victims'!$D$2:$D$40922))+SUMPRODUCT(('Data - victims'!$A$2:$A$40922=B$4)*('Data - victims'!$B$2:$B$40922=$A30)*('Data - victims'!$C$2:$C$40922="Hospital severe")*('Data - victims'!$D$2:$D$40922))+SUMPRODUCT(('Data - victims'!$A$2:$A$40922=B$4)*('Data - victims'!$B$2:$B$40922=$A30)*('Data - victims'!$C$2:$C$40922="Hospital slight")*('Data - victims'!$D$2:$D$40922))=0,"..",SUMPRODUCT(('Data - victims'!$A$2:$A$40922=B$4)*('Data - victims'!$B$2:$B$40922=$A30)*('Data - victims'!$C$2:$C$40922="Total casualties requiring hospital treatment")*('Data - victims'!$D$2:$D$40922))+SUMPRODUCT(('Data - victims'!$A$2:$A$40922=B$4)*('Data - victims'!$B$2:$B$40922=$A30)*('Data - victims'!$C$2:$C$40922="Hospital severe")*('Data - victims'!$D$2:$D$40922))+SUMPRODUCT(('Data - victims'!$A$2:$A$40922=B$4)*('Data - victims'!$B$2:$B$40922=$A30)*('Data - victims'!$C$2:$C$40922="Hospital slight")*('Data - victims'!$D$2:$D$40922))),IF(SUMPRODUCT(('Data - victims'!$A$2:$A$40922=B$4)*('Data - victims'!$B$2:$B$40922=$A30)*('Data - victims'!$C$2:$C$40922=$B$3)*('Data - victims'!$D$2:$D$40922))=0,"..",SUMPRODUCT(('Data - victims'!$A$2:$A$40922=B$4)*('Data - victims'!$B$2:$B$40922=$A30)*('Data - victims'!$C$2:$C$40922=$B$3)*('Data - victims'!$D$2:$D$40922)))))</f>
        <v>364</v>
      </c>
      <c r="C30" s="9" cm="1">
        <f t="array" ref="C30">IF($B$3="Total non-fatal casualties",IF(SUMPRODUCT(('Data - victims'!$A$2:$A$40922=C$4)*('Data - victims'!$B$2:$B$40922=$A30)*('Data - victims'!$C$2:$C$40922="Total non-fatal casualties")*('Data - victims'!$D$2:$D$40922))+SUMPRODUCT(('Data - victims'!$A$2:$A$40922=C$4)*('Data - victims'!$B$2:$B$40922=$A30)*('Data - victims'!$C$2:$C$40922="Hospital severe")*('Data - victims'!$D$2:$D$40922))+SUMPRODUCT(('Data - victims'!$A$2:$A$40922=C$4)*('Data - victims'!$B$2:$B$40922=$A30)*('Data - victims'!$C$2:$C$40922="Hospital slight")*('Data - victims'!$D$2:$D$40922))+SUMPRODUCT(('Data - victims'!$A$2:$A$40922=C$4)*('Data - victims'!$B$2:$B$40922=$A30)*('Data - victims'!$C$2:$C$40922="First aid")*('Data - victims'!$D$2:$D$40922))+SUMPRODUCT(('Data - victims'!$A$2:$A$40922=C$4)*('Data - victims'!$B$2:$B$40922=$A30)*('Data - victims'!$C$2:$C$40922="Precautionary checks")*('Data - victims'!$D$2:$D$40922))=0,"..",SUMPRODUCT(('Data - victims'!$A$2:$A$40922=C$4)*('Data - victims'!$B$2:$B$40922=$A30)*('Data - victims'!$C$2:$C$40922="Total non-fatal casualties")*('Data - victims'!$D$2:$D$40922))+SUMPRODUCT(('Data - victims'!$A$2:$A$40922=C$4)*('Data - victims'!$B$2:$B$40922=$A30)*('Data - victims'!$C$2:$C$40922="Hospital severe")*('Data - victims'!$D$2:$D$40922))+SUMPRODUCT(('Data - victims'!$A$2:$A$40922=C$4)*('Data - victims'!$B$2:$B$40922=$A30)*('Data - victims'!$C$2:$C$40922="Hospital slight")*('Data - victims'!$D$2:$D$40922))+SUMPRODUCT(('Data - victims'!$A$2:$A$40922=C$4)*('Data - victims'!$B$2:$B$40922=$A30)*('Data - victims'!$C$2:$C$40922="First aid")*('Data - victims'!$D$2:$D$40922))+SUMPRODUCT(('Data - victims'!$A$2:$A$40922=C$4)*('Data - victims'!$B$2:$B$40922=$A30)*('Data - victims'!$C$2:$C$40922="Precautionary checks")*('Data - victims'!$D$2:$D$40922))),IF($B$3="Total casualties requiring hospital treatment",IF(SUMPRODUCT(('Data - victims'!$A$2:$A$40922=C$4)*('Data - victims'!$B$2:$B$40922=$A30)*('Data - victims'!$C$2:$C$40922="Total casualties requiring hospital treatment")*('Data - victims'!$D$2:$D$40922))+SUMPRODUCT(('Data - victims'!$A$2:$A$40922=C$4)*('Data - victims'!$B$2:$B$40922=$A30)*('Data - victims'!$C$2:$C$40922="Hospital severe")*('Data - victims'!$D$2:$D$40922))+SUMPRODUCT(('Data - victims'!$A$2:$A$40922=C$4)*('Data - victims'!$B$2:$B$40922=$A30)*('Data - victims'!$C$2:$C$40922="Hospital slight")*('Data - victims'!$D$2:$D$40922))=0,"..",SUMPRODUCT(('Data - victims'!$A$2:$A$40922=C$4)*('Data - victims'!$B$2:$B$40922=$A30)*('Data - victims'!$C$2:$C$40922="Total casualties requiring hospital treatment")*('Data - victims'!$D$2:$D$40922))+SUMPRODUCT(('Data - victims'!$A$2:$A$40922=C$4)*('Data - victims'!$B$2:$B$40922=$A30)*('Data - victims'!$C$2:$C$40922="Hospital severe")*('Data - victims'!$D$2:$D$40922))+SUMPRODUCT(('Data - victims'!$A$2:$A$40922=C$4)*('Data - victims'!$B$2:$B$40922=$A30)*('Data - victims'!$C$2:$C$40922="Hospital slight")*('Data - victims'!$D$2:$D$40922))),IF(SUMPRODUCT(('Data - victims'!$A$2:$A$40922=C$4)*('Data - victims'!$B$2:$B$40922=$A30)*('Data - victims'!$C$2:$C$40922=$B$3)*('Data - victims'!$D$2:$D$40922))=0,"..",SUMPRODUCT(('Data - victims'!$A$2:$A$40922=C$4)*('Data - victims'!$B$2:$B$40922=$A30)*('Data - victims'!$C$2:$C$40922=$B$3)*('Data - victims'!$D$2:$D$40922)))))</f>
        <v>46</v>
      </c>
      <c r="D30" s="9" cm="1">
        <f t="array" ref="D30">IF($B$3="Total non-fatal casualties",IF(SUMPRODUCT(('Data - victims'!$A$2:$A$40922=D$4)*('Data - victims'!$B$2:$B$40922=$A30)*('Data - victims'!$C$2:$C$40922="Total non-fatal casualties")*('Data - victims'!$D$2:$D$40922))+SUMPRODUCT(('Data - victims'!$A$2:$A$40922=D$4)*('Data - victims'!$B$2:$B$40922=$A30)*('Data - victims'!$C$2:$C$40922="Hospital severe")*('Data - victims'!$D$2:$D$40922))+SUMPRODUCT(('Data - victims'!$A$2:$A$40922=D$4)*('Data - victims'!$B$2:$B$40922=$A30)*('Data - victims'!$C$2:$C$40922="Hospital slight")*('Data - victims'!$D$2:$D$40922))+SUMPRODUCT(('Data - victims'!$A$2:$A$40922=D$4)*('Data - victims'!$B$2:$B$40922=$A30)*('Data - victims'!$C$2:$C$40922="First aid")*('Data - victims'!$D$2:$D$40922))+SUMPRODUCT(('Data - victims'!$A$2:$A$40922=D$4)*('Data - victims'!$B$2:$B$40922=$A30)*('Data - victims'!$C$2:$C$40922="Precautionary checks")*('Data - victims'!$D$2:$D$40922))=0,"..",SUMPRODUCT(('Data - victims'!$A$2:$A$40922=D$4)*('Data - victims'!$B$2:$B$40922=$A30)*('Data - victims'!$C$2:$C$40922="Total non-fatal casualties")*('Data - victims'!$D$2:$D$40922))+SUMPRODUCT(('Data - victims'!$A$2:$A$40922=D$4)*('Data - victims'!$B$2:$B$40922=$A30)*('Data - victims'!$C$2:$C$40922="Hospital severe")*('Data - victims'!$D$2:$D$40922))+SUMPRODUCT(('Data - victims'!$A$2:$A$40922=D$4)*('Data - victims'!$B$2:$B$40922=$A30)*('Data - victims'!$C$2:$C$40922="Hospital slight")*('Data - victims'!$D$2:$D$40922))+SUMPRODUCT(('Data - victims'!$A$2:$A$40922=D$4)*('Data - victims'!$B$2:$B$40922=$A30)*('Data - victims'!$C$2:$C$40922="First aid")*('Data - victims'!$D$2:$D$40922))+SUMPRODUCT(('Data - victims'!$A$2:$A$40922=D$4)*('Data - victims'!$B$2:$B$40922=$A30)*('Data - victims'!$C$2:$C$40922="Precautionary checks")*('Data - victims'!$D$2:$D$40922))),IF($B$3="Total casualties requiring hospital treatment",IF(SUMPRODUCT(('Data - victims'!$A$2:$A$40922=D$4)*('Data - victims'!$B$2:$B$40922=$A30)*('Data - victims'!$C$2:$C$40922="Total casualties requiring hospital treatment")*('Data - victims'!$D$2:$D$40922))+SUMPRODUCT(('Data - victims'!$A$2:$A$40922=D$4)*('Data - victims'!$B$2:$B$40922=$A30)*('Data - victims'!$C$2:$C$40922="Hospital severe")*('Data - victims'!$D$2:$D$40922))+SUMPRODUCT(('Data - victims'!$A$2:$A$40922=D$4)*('Data - victims'!$B$2:$B$40922=$A30)*('Data - victims'!$C$2:$C$40922="Hospital slight")*('Data - victims'!$D$2:$D$40922))=0,"..",SUMPRODUCT(('Data - victims'!$A$2:$A$40922=D$4)*('Data - victims'!$B$2:$B$40922=$A30)*('Data - victims'!$C$2:$C$40922="Total casualties requiring hospital treatment")*('Data - victims'!$D$2:$D$40922))+SUMPRODUCT(('Data - victims'!$A$2:$A$40922=D$4)*('Data - victims'!$B$2:$B$40922=$A30)*('Data - victims'!$C$2:$C$40922="Hospital severe")*('Data - victims'!$D$2:$D$40922))+SUMPRODUCT(('Data - victims'!$A$2:$A$40922=D$4)*('Data - victims'!$B$2:$B$40922=$A30)*('Data - victims'!$C$2:$C$40922="Hospital slight")*('Data - victims'!$D$2:$D$40922))),IF(SUMPRODUCT(('Data - victims'!$A$2:$A$40922=D$4)*('Data - victims'!$B$2:$B$40922=$A30)*('Data - victims'!$C$2:$C$40922=$B$3)*('Data - victims'!$D$2:$D$40922))=0,"..",SUMPRODUCT(('Data - victims'!$A$2:$A$40922=D$4)*('Data - victims'!$B$2:$B$40922=$A30)*('Data - victims'!$C$2:$C$40922=$B$3)*('Data - victims'!$D$2:$D$40922)))))</f>
        <v>20</v>
      </c>
      <c r="E30" s="9" cm="1">
        <f t="array" ref="E30">IF(SUMPRODUCT(('Data - victims'!$A$2:$A$40922=E$4)*('Data - victims'!$B$2:$B$40922=$A30)*('Data - victims'!$C$2:$C$40922=$B$3)*('Data - victims'!$D$2:$D$40922))=0,IF(OR(B30="..",C30="..",D30=".."),"..",IF(B30+C30+D30=0,"..",B30+C30+D30)),SUMPRODUCT(('Data - victims'!$A$2:$A$40922=E$4)*('Data - victims'!$B$2:$B$40922=$A30)*('Data - victims'!$C$2:$C$40922=$B$3)*('Data - victims'!$D$2:$D$40922)))</f>
        <v>430</v>
      </c>
      <c r="F30" s="37">
        <f t="shared" si="0"/>
        <v>7</v>
      </c>
      <c r="G30" s="37">
        <f t="shared" si="1"/>
        <v>9</v>
      </c>
      <c r="H30" s="37">
        <f t="shared" si="2"/>
        <v>7</v>
      </c>
      <c r="I30" s="37">
        <f t="shared" si="3"/>
        <v>7</v>
      </c>
      <c r="K30" s="38" cm="1">
        <f t="array" ref="K30">IF(SUMPRODUCT(('Data - population'!$B$2:$B$2996=$A30)*('Data - population'!$C$2:$C$2996=K$4)*('Data - population'!$D$2:$D$2996)),SUMPRODUCT(('Data - population'!$B$2:$B$2996=$A30)*('Data - population'!$C$2:$C$2996=K$4)*('Data - population'!$D$2:$D$2996)),"..")</f>
        <v>50965200</v>
      </c>
      <c r="L30" s="38" cm="1">
        <f t="array" ref="L30">IF(SUMPRODUCT(('Data - population'!$B$2:$B$2996=$A30)*('Data - population'!$C$2:$C$2996=L$4)*('Data - population'!$D$2:$D$2996)),SUMPRODUCT(('Data - population'!$B$2:$B$2996=$A30)*('Data - population'!$C$2:$C$2996=L$4)*('Data - population'!$D$2:$D$2996)),"..")</f>
        <v>5133100</v>
      </c>
      <c r="M30" s="38" cm="1">
        <f t="array" ref="M30">IF(SUMPRODUCT(('Data - population'!$B$2:$B$2996=$A30)*('Data - population'!$C$2:$C$2996=M$4)*('Data - population'!$D$2:$D$2996)),SUMPRODUCT(('Data - population'!$B$2:$B$2996=$A30)*('Data - population'!$C$2:$C$2996=M$4)*('Data - population'!$D$2:$D$2996)),"..")</f>
        <v>2985700</v>
      </c>
      <c r="N30" s="38" cm="1">
        <f t="array" ref="N30">IF(SUMPRODUCT(('Data - population'!$B$2:$B$2996=$A30)*('Data - population'!$C$2:$C$2996=N$4)*('Data - population'!$D$2:$D$2996)),SUMPRODUCT(('Data - population'!$B$2:$B$2996=$A30)*('Data - population'!$C$2:$C$2996=N$4)*('Data - population'!$D$2:$D$2996)),"..")</f>
        <v>59084000</v>
      </c>
      <c r="P30" s="42"/>
    </row>
    <row r="31" spans="1:16" x14ac:dyDescent="0.25">
      <c r="A31" t="s">
        <v>31</v>
      </c>
      <c r="B31" s="9" cm="1">
        <f t="array" ref="B31">IF($B$3="Total non-fatal casualties",IF(SUMPRODUCT(('Data - victims'!$A$2:$A$40922=B$4)*('Data - victims'!$B$2:$B$40922=$A31)*('Data - victims'!$C$2:$C$40922="Total non-fatal casualties")*('Data - victims'!$D$2:$D$40922))+SUMPRODUCT(('Data - victims'!$A$2:$A$40922=B$4)*('Data - victims'!$B$2:$B$40922=$A31)*('Data - victims'!$C$2:$C$40922="Hospital severe")*('Data - victims'!$D$2:$D$40922))+SUMPRODUCT(('Data - victims'!$A$2:$A$40922=B$4)*('Data - victims'!$B$2:$B$40922=$A31)*('Data - victims'!$C$2:$C$40922="Hospital slight")*('Data - victims'!$D$2:$D$40922))+SUMPRODUCT(('Data - victims'!$A$2:$A$40922=B$4)*('Data - victims'!$B$2:$B$40922=$A31)*('Data - victims'!$C$2:$C$40922="First aid")*('Data - victims'!$D$2:$D$40922))+SUMPRODUCT(('Data - victims'!$A$2:$A$40922=B$4)*('Data - victims'!$B$2:$B$40922=$A31)*('Data - victims'!$C$2:$C$40922="Precautionary checks")*('Data - victims'!$D$2:$D$40922))=0,"..",SUMPRODUCT(('Data - victims'!$A$2:$A$40922=B$4)*('Data - victims'!$B$2:$B$40922=$A31)*('Data - victims'!$C$2:$C$40922="Total non-fatal casualties")*('Data - victims'!$D$2:$D$40922))+SUMPRODUCT(('Data - victims'!$A$2:$A$40922=B$4)*('Data - victims'!$B$2:$B$40922=$A31)*('Data - victims'!$C$2:$C$40922="Hospital severe")*('Data - victims'!$D$2:$D$40922))+SUMPRODUCT(('Data - victims'!$A$2:$A$40922=B$4)*('Data - victims'!$B$2:$B$40922=$A31)*('Data - victims'!$C$2:$C$40922="Hospital slight")*('Data - victims'!$D$2:$D$40922))+SUMPRODUCT(('Data - victims'!$A$2:$A$40922=B$4)*('Data - victims'!$B$2:$B$40922=$A31)*('Data - victims'!$C$2:$C$40922="First aid")*('Data - victims'!$D$2:$D$40922))+SUMPRODUCT(('Data - victims'!$A$2:$A$40922=B$4)*('Data - victims'!$B$2:$B$40922=$A31)*('Data - victims'!$C$2:$C$40922="Precautionary checks")*('Data - victims'!$D$2:$D$40922))),IF($B$3="Total casualties requiring hospital treatment",IF(SUMPRODUCT(('Data - victims'!$A$2:$A$40922=B$4)*('Data - victims'!$B$2:$B$40922=$A31)*('Data - victims'!$C$2:$C$40922="Total casualties requiring hospital treatment")*('Data - victims'!$D$2:$D$40922))+SUMPRODUCT(('Data - victims'!$A$2:$A$40922=B$4)*('Data - victims'!$B$2:$B$40922=$A31)*('Data - victims'!$C$2:$C$40922="Hospital severe")*('Data - victims'!$D$2:$D$40922))+SUMPRODUCT(('Data - victims'!$A$2:$A$40922=B$4)*('Data - victims'!$B$2:$B$40922=$A31)*('Data - victims'!$C$2:$C$40922="Hospital slight")*('Data - victims'!$D$2:$D$40922))=0,"..",SUMPRODUCT(('Data - victims'!$A$2:$A$40922=B$4)*('Data - victims'!$B$2:$B$40922=$A31)*('Data - victims'!$C$2:$C$40922="Total casualties requiring hospital treatment")*('Data - victims'!$D$2:$D$40922))+SUMPRODUCT(('Data - victims'!$A$2:$A$40922=B$4)*('Data - victims'!$B$2:$B$40922=$A31)*('Data - victims'!$C$2:$C$40922="Hospital severe")*('Data - victims'!$D$2:$D$40922))+SUMPRODUCT(('Data - victims'!$A$2:$A$40922=B$4)*('Data - victims'!$B$2:$B$40922=$A31)*('Data - victims'!$C$2:$C$40922="Hospital slight")*('Data - victims'!$D$2:$D$40922))),IF(SUMPRODUCT(('Data - victims'!$A$2:$A$40922=B$4)*('Data - victims'!$B$2:$B$40922=$A31)*('Data - victims'!$C$2:$C$40922=$B$3)*('Data - victims'!$D$2:$D$40922))=0,"..",SUMPRODUCT(('Data - victims'!$A$2:$A$40922=B$4)*('Data - victims'!$B$2:$B$40922=$A31)*('Data - victims'!$C$2:$C$40922=$B$3)*('Data - victims'!$D$2:$D$40922)))))</f>
        <v>358</v>
      </c>
      <c r="C31" s="9" cm="1">
        <f t="array" ref="C31">IF($B$3="Total non-fatal casualties",IF(SUMPRODUCT(('Data - victims'!$A$2:$A$40922=C$4)*('Data - victims'!$B$2:$B$40922=$A31)*('Data - victims'!$C$2:$C$40922="Total non-fatal casualties")*('Data - victims'!$D$2:$D$40922))+SUMPRODUCT(('Data - victims'!$A$2:$A$40922=C$4)*('Data - victims'!$B$2:$B$40922=$A31)*('Data - victims'!$C$2:$C$40922="Hospital severe")*('Data - victims'!$D$2:$D$40922))+SUMPRODUCT(('Data - victims'!$A$2:$A$40922=C$4)*('Data - victims'!$B$2:$B$40922=$A31)*('Data - victims'!$C$2:$C$40922="Hospital slight")*('Data - victims'!$D$2:$D$40922))+SUMPRODUCT(('Data - victims'!$A$2:$A$40922=C$4)*('Data - victims'!$B$2:$B$40922=$A31)*('Data - victims'!$C$2:$C$40922="First aid")*('Data - victims'!$D$2:$D$40922))+SUMPRODUCT(('Data - victims'!$A$2:$A$40922=C$4)*('Data - victims'!$B$2:$B$40922=$A31)*('Data - victims'!$C$2:$C$40922="Precautionary checks")*('Data - victims'!$D$2:$D$40922))=0,"..",SUMPRODUCT(('Data - victims'!$A$2:$A$40922=C$4)*('Data - victims'!$B$2:$B$40922=$A31)*('Data - victims'!$C$2:$C$40922="Total non-fatal casualties")*('Data - victims'!$D$2:$D$40922))+SUMPRODUCT(('Data - victims'!$A$2:$A$40922=C$4)*('Data - victims'!$B$2:$B$40922=$A31)*('Data - victims'!$C$2:$C$40922="Hospital severe")*('Data - victims'!$D$2:$D$40922))+SUMPRODUCT(('Data - victims'!$A$2:$A$40922=C$4)*('Data - victims'!$B$2:$B$40922=$A31)*('Data - victims'!$C$2:$C$40922="Hospital slight")*('Data - victims'!$D$2:$D$40922))+SUMPRODUCT(('Data - victims'!$A$2:$A$40922=C$4)*('Data - victims'!$B$2:$B$40922=$A31)*('Data - victims'!$C$2:$C$40922="First aid")*('Data - victims'!$D$2:$D$40922))+SUMPRODUCT(('Data - victims'!$A$2:$A$40922=C$4)*('Data - victims'!$B$2:$B$40922=$A31)*('Data - victims'!$C$2:$C$40922="Precautionary checks")*('Data - victims'!$D$2:$D$40922))),IF($B$3="Total casualties requiring hospital treatment",IF(SUMPRODUCT(('Data - victims'!$A$2:$A$40922=C$4)*('Data - victims'!$B$2:$B$40922=$A31)*('Data - victims'!$C$2:$C$40922="Total casualties requiring hospital treatment")*('Data - victims'!$D$2:$D$40922))+SUMPRODUCT(('Data - victims'!$A$2:$A$40922=C$4)*('Data - victims'!$B$2:$B$40922=$A31)*('Data - victims'!$C$2:$C$40922="Hospital severe")*('Data - victims'!$D$2:$D$40922))+SUMPRODUCT(('Data - victims'!$A$2:$A$40922=C$4)*('Data - victims'!$B$2:$B$40922=$A31)*('Data - victims'!$C$2:$C$40922="Hospital slight")*('Data - victims'!$D$2:$D$40922))=0,"..",SUMPRODUCT(('Data - victims'!$A$2:$A$40922=C$4)*('Data - victims'!$B$2:$B$40922=$A31)*('Data - victims'!$C$2:$C$40922="Total casualties requiring hospital treatment")*('Data - victims'!$D$2:$D$40922))+SUMPRODUCT(('Data - victims'!$A$2:$A$40922=C$4)*('Data - victims'!$B$2:$B$40922=$A31)*('Data - victims'!$C$2:$C$40922="Hospital severe")*('Data - victims'!$D$2:$D$40922))+SUMPRODUCT(('Data - victims'!$A$2:$A$40922=C$4)*('Data - victims'!$B$2:$B$40922=$A31)*('Data - victims'!$C$2:$C$40922="Hospital slight")*('Data - victims'!$D$2:$D$40922))),IF(SUMPRODUCT(('Data - victims'!$A$2:$A$40922=C$4)*('Data - victims'!$B$2:$B$40922=$A31)*('Data - victims'!$C$2:$C$40922=$B$3)*('Data - victims'!$D$2:$D$40922))=0,"..",SUMPRODUCT(('Data - victims'!$A$2:$A$40922=C$4)*('Data - victims'!$B$2:$B$40922=$A31)*('Data - victims'!$C$2:$C$40922=$B$3)*('Data - victims'!$D$2:$D$40922)))))</f>
        <v>72</v>
      </c>
      <c r="D31" s="9" cm="1">
        <f t="array" ref="D31">IF($B$3="Total non-fatal casualties",IF(SUMPRODUCT(('Data - victims'!$A$2:$A$40922=D$4)*('Data - victims'!$B$2:$B$40922=$A31)*('Data - victims'!$C$2:$C$40922="Total non-fatal casualties")*('Data - victims'!$D$2:$D$40922))+SUMPRODUCT(('Data - victims'!$A$2:$A$40922=D$4)*('Data - victims'!$B$2:$B$40922=$A31)*('Data - victims'!$C$2:$C$40922="Hospital severe")*('Data - victims'!$D$2:$D$40922))+SUMPRODUCT(('Data - victims'!$A$2:$A$40922=D$4)*('Data - victims'!$B$2:$B$40922=$A31)*('Data - victims'!$C$2:$C$40922="Hospital slight")*('Data - victims'!$D$2:$D$40922))+SUMPRODUCT(('Data - victims'!$A$2:$A$40922=D$4)*('Data - victims'!$B$2:$B$40922=$A31)*('Data - victims'!$C$2:$C$40922="First aid")*('Data - victims'!$D$2:$D$40922))+SUMPRODUCT(('Data - victims'!$A$2:$A$40922=D$4)*('Data - victims'!$B$2:$B$40922=$A31)*('Data - victims'!$C$2:$C$40922="Precautionary checks")*('Data - victims'!$D$2:$D$40922))=0,"..",SUMPRODUCT(('Data - victims'!$A$2:$A$40922=D$4)*('Data - victims'!$B$2:$B$40922=$A31)*('Data - victims'!$C$2:$C$40922="Total non-fatal casualties")*('Data - victims'!$D$2:$D$40922))+SUMPRODUCT(('Data - victims'!$A$2:$A$40922=D$4)*('Data - victims'!$B$2:$B$40922=$A31)*('Data - victims'!$C$2:$C$40922="Hospital severe")*('Data - victims'!$D$2:$D$40922))+SUMPRODUCT(('Data - victims'!$A$2:$A$40922=D$4)*('Data - victims'!$B$2:$B$40922=$A31)*('Data - victims'!$C$2:$C$40922="Hospital slight")*('Data - victims'!$D$2:$D$40922))+SUMPRODUCT(('Data - victims'!$A$2:$A$40922=D$4)*('Data - victims'!$B$2:$B$40922=$A31)*('Data - victims'!$C$2:$C$40922="First aid")*('Data - victims'!$D$2:$D$40922))+SUMPRODUCT(('Data - victims'!$A$2:$A$40922=D$4)*('Data - victims'!$B$2:$B$40922=$A31)*('Data - victims'!$C$2:$C$40922="Precautionary checks")*('Data - victims'!$D$2:$D$40922))),IF($B$3="Total casualties requiring hospital treatment",IF(SUMPRODUCT(('Data - victims'!$A$2:$A$40922=D$4)*('Data - victims'!$B$2:$B$40922=$A31)*('Data - victims'!$C$2:$C$40922="Total casualties requiring hospital treatment")*('Data - victims'!$D$2:$D$40922))+SUMPRODUCT(('Data - victims'!$A$2:$A$40922=D$4)*('Data - victims'!$B$2:$B$40922=$A31)*('Data - victims'!$C$2:$C$40922="Hospital severe")*('Data - victims'!$D$2:$D$40922))+SUMPRODUCT(('Data - victims'!$A$2:$A$40922=D$4)*('Data - victims'!$B$2:$B$40922=$A31)*('Data - victims'!$C$2:$C$40922="Hospital slight")*('Data - victims'!$D$2:$D$40922))=0,"..",SUMPRODUCT(('Data - victims'!$A$2:$A$40922=D$4)*('Data - victims'!$B$2:$B$40922=$A31)*('Data - victims'!$C$2:$C$40922="Total casualties requiring hospital treatment")*('Data - victims'!$D$2:$D$40922))+SUMPRODUCT(('Data - victims'!$A$2:$A$40922=D$4)*('Data - victims'!$B$2:$B$40922=$A31)*('Data - victims'!$C$2:$C$40922="Hospital severe")*('Data - victims'!$D$2:$D$40922))+SUMPRODUCT(('Data - victims'!$A$2:$A$40922=D$4)*('Data - victims'!$B$2:$B$40922=$A31)*('Data - victims'!$C$2:$C$40922="Hospital slight")*('Data - victims'!$D$2:$D$40922))),IF(SUMPRODUCT(('Data - victims'!$A$2:$A$40922=D$4)*('Data - victims'!$B$2:$B$40922=$A31)*('Data - victims'!$C$2:$C$40922=$B$3)*('Data - victims'!$D$2:$D$40922))=0,"..",SUMPRODUCT(('Data - victims'!$A$2:$A$40922=D$4)*('Data - victims'!$B$2:$B$40922=$A31)*('Data - victims'!$C$2:$C$40922=$B$3)*('Data - victims'!$D$2:$D$40922)))))</f>
        <v>28</v>
      </c>
      <c r="E31" s="9" cm="1">
        <f t="array" ref="E31">IF(SUMPRODUCT(('Data - victims'!$A$2:$A$40922=E$4)*('Data - victims'!$B$2:$B$40922=$A31)*('Data - victims'!$C$2:$C$40922=$B$3)*('Data - victims'!$D$2:$D$40922))=0,IF(OR(B31="..",C31="..",D31=".."),"..",IF(B31+C31+D31=0,"..",B31+C31+D31)),SUMPRODUCT(('Data - victims'!$A$2:$A$40922=E$4)*('Data - victims'!$B$2:$B$40922=$A31)*('Data - victims'!$C$2:$C$40922=$B$3)*('Data - victims'!$D$2:$D$40922)))</f>
        <v>458</v>
      </c>
      <c r="F31" s="37">
        <f t="shared" si="0"/>
        <v>7</v>
      </c>
      <c r="G31" s="37">
        <f t="shared" si="1"/>
        <v>14</v>
      </c>
      <c r="H31" s="37">
        <f t="shared" si="2"/>
        <v>9</v>
      </c>
      <c r="I31" s="37">
        <f t="shared" si="3"/>
        <v>8</v>
      </c>
      <c r="K31" s="38" cm="1">
        <f t="array" ref="K31">IF(SUMPRODUCT(('Data - population'!$B$2:$B$2996=$A31)*('Data - population'!$C$2:$C$2996=K$4)*('Data - population'!$D$2:$D$2996)),SUMPRODUCT(('Data - population'!$B$2:$B$2996=$A31)*('Data - population'!$C$2:$C$2996=K$4)*('Data - population'!$D$2:$D$2996)),"..")</f>
        <v>51381100</v>
      </c>
      <c r="L31" s="38" cm="1">
        <f t="array" ref="L31">IF(SUMPRODUCT(('Data - population'!$B$2:$B$2996=$A31)*('Data - population'!$C$2:$C$2996=L$4)*('Data - population'!$D$2:$D$2996)),SUMPRODUCT(('Data - population'!$B$2:$B$2996=$A31)*('Data - population'!$C$2:$C$2996=L$4)*('Data - population'!$D$2:$D$2996)),"..")</f>
        <v>5170000</v>
      </c>
      <c r="M31" s="38" cm="1">
        <f t="array" ref="M31">IF(SUMPRODUCT(('Data - population'!$B$2:$B$2996=$A31)*('Data - population'!$C$2:$C$2996=M$4)*('Data - population'!$D$2:$D$2996)),SUMPRODUCT(('Data - population'!$B$2:$B$2996=$A31)*('Data - population'!$C$2:$C$2996=M$4)*('Data - population'!$D$2:$D$2996)),"..")</f>
        <v>3006300</v>
      </c>
      <c r="N31" s="38" cm="1">
        <f t="array" ref="N31">IF(SUMPRODUCT(('Data - population'!$B$2:$B$2996=$A31)*('Data - population'!$C$2:$C$2996=N$4)*('Data - population'!$D$2:$D$2996)),SUMPRODUCT(('Data - population'!$B$2:$B$2996=$A31)*('Data - population'!$C$2:$C$2996=N$4)*('Data - population'!$D$2:$D$2996)),"..")</f>
        <v>59557400</v>
      </c>
      <c r="P31" s="42"/>
    </row>
    <row r="32" spans="1:16" x14ac:dyDescent="0.25">
      <c r="A32" t="s">
        <v>32</v>
      </c>
      <c r="B32" s="9" cm="1">
        <f t="array" ref="B32">IF($B$3="Total non-fatal casualties",IF(SUMPRODUCT(('Data - victims'!$A$2:$A$40922=B$4)*('Data - victims'!$B$2:$B$40922=$A32)*('Data - victims'!$C$2:$C$40922="Total non-fatal casualties")*('Data - victims'!$D$2:$D$40922))+SUMPRODUCT(('Data - victims'!$A$2:$A$40922=B$4)*('Data - victims'!$B$2:$B$40922=$A32)*('Data - victims'!$C$2:$C$40922="Hospital severe")*('Data - victims'!$D$2:$D$40922))+SUMPRODUCT(('Data - victims'!$A$2:$A$40922=B$4)*('Data - victims'!$B$2:$B$40922=$A32)*('Data - victims'!$C$2:$C$40922="Hospital slight")*('Data - victims'!$D$2:$D$40922))+SUMPRODUCT(('Data - victims'!$A$2:$A$40922=B$4)*('Data - victims'!$B$2:$B$40922=$A32)*('Data - victims'!$C$2:$C$40922="First aid")*('Data - victims'!$D$2:$D$40922))+SUMPRODUCT(('Data - victims'!$A$2:$A$40922=B$4)*('Data - victims'!$B$2:$B$40922=$A32)*('Data - victims'!$C$2:$C$40922="Precautionary checks")*('Data - victims'!$D$2:$D$40922))=0,"..",SUMPRODUCT(('Data - victims'!$A$2:$A$40922=B$4)*('Data - victims'!$B$2:$B$40922=$A32)*('Data - victims'!$C$2:$C$40922="Total non-fatal casualties")*('Data - victims'!$D$2:$D$40922))+SUMPRODUCT(('Data - victims'!$A$2:$A$40922=B$4)*('Data - victims'!$B$2:$B$40922=$A32)*('Data - victims'!$C$2:$C$40922="Hospital severe")*('Data - victims'!$D$2:$D$40922))+SUMPRODUCT(('Data - victims'!$A$2:$A$40922=B$4)*('Data - victims'!$B$2:$B$40922=$A32)*('Data - victims'!$C$2:$C$40922="Hospital slight")*('Data - victims'!$D$2:$D$40922))+SUMPRODUCT(('Data - victims'!$A$2:$A$40922=B$4)*('Data - victims'!$B$2:$B$40922=$A32)*('Data - victims'!$C$2:$C$40922="First aid")*('Data - victims'!$D$2:$D$40922))+SUMPRODUCT(('Data - victims'!$A$2:$A$40922=B$4)*('Data - victims'!$B$2:$B$40922=$A32)*('Data - victims'!$C$2:$C$40922="Precautionary checks")*('Data - victims'!$D$2:$D$40922))),IF($B$3="Total casualties requiring hospital treatment",IF(SUMPRODUCT(('Data - victims'!$A$2:$A$40922=B$4)*('Data - victims'!$B$2:$B$40922=$A32)*('Data - victims'!$C$2:$C$40922="Total casualties requiring hospital treatment")*('Data - victims'!$D$2:$D$40922))+SUMPRODUCT(('Data - victims'!$A$2:$A$40922=B$4)*('Data - victims'!$B$2:$B$40922=$A32)*('Data - victims'!$C$2:$C$40922="Hospital severe")*('Data - victims'!$D$2:$D$40922))+SUMPRODUCT(('Data - victims'!$A$2:$A$40922=B$4)*('Data - victims'!$B$2:$B$40922=$A32)*('Data - victims'!$C$2:$C$40922="Hospital slight")*('Data - victims'!$D$2:$D$40922))=0,"..",SUMPRODUCT(('Data - victims'!$A$2:$A$40922=B$4)*('Data - victims'!$B$2:$B$40922=$A32)*('Data - victims'!$C$2:$C$40922="Total casualties requiring hospital treatment")*('Data - victims'!$D$2:$D$40922))+SUMPRODUCT(('Data - victims'!$A$2:$A$40922=B$4)*('Data - victims'!$B$2:$B$40922=$A32)*('Data - victims'!$C$2:$C$40922="Hospital severe")*('Data - victims'!$D$2:$D$40922))+SUMPRODUCT(('Data - victims'!$A$2:$A$40922=B$4)*('Data - victims'!$B$2:$B$40922=$A32)*('Data - victims'!$C$2:$C$40922="Hospital slight")*('Data - victims'!$D$2:$D$40922))),IF(SUMPRODUCT(('Data - victims'!$A$2:$A$40922=B$4)*('Data - victims'!$B$2:$B$40922=$A32)*('Data - victims'!$C$2:$C$40922=$B$3)*('Data - victims'!$D$2:$D$40922))=0,"..",SUMPRODUCT(('Data - victims'!$A$2:$A$40922=B$4)*('Data - victims'!$B$2:$B$40922=$A32)*('Data - victims'!$C$2:$C$40922=$B$3)*('Data - victims'!$D$2:$D$40922)))))</f>
        <v>323</v>
      </c>
      <c r="C32" s="9" cm="1">
        <f t="array" ref="C32">IF($B$3="Total non-fatal casualties",IF(SUMPRODUCT(('Data - victims'!$A$2:$A$40922=C$4)*('Data - victims'!$B$2:$B$40922=$A32)*('Data - victims'!$C$2:$C$40922="Total non-fatal casualties")*('Data - victims'!$D$2:$D$40922))+SUMPRODUCT(('Data - victims'!$A$2:$A$40922=C$4)*('Data - victims'!$B$2:$B$40922=$A32)*('Data - victims'!$C$2:$C$40922="Hospital severe")*('Data - victims'!$D$2:$D$40922))+SUMPRODUCT(('Data - victims'!$A$2:$A$40922=C$4)*('Data - victims'!$B$2:$B$40922=$A32)*('Data - victims'!$C$2:$C$40922="Hospital slight")*('Data - victims'!$D$2:$D$40922))+SUMPRODUCT(('Data - victims'!$A$2:$A$40922=C$4)*('Data - victims'!$B$2:$B$40922=$A32)*('Data - victims'!$C$2:$C$40922="First aid")*('Data - victims'!$D$2:$D$40922))+SUMPRODUCT(('Data - victims'!$A$2:$A$40922=C$4)*('Data - victims'!$B$2:$B$40922=$A32)*('Data - victims'!$C$2:$C$40922="Precautionary checks")*('Data - victims'!$D$2:$D$40922))=0,"..",SUMPRODUCT(('Data - victims'!$A$2:$A$40922=C$4)*('Data - victims'!$B$2:$B$40922=$A32)*('Data - victims'!$C$2:$C$40922="Total non-fatal casualties")*('Data - victims'!$D$2:$D$40922))+SUMPRODUCT(('Data - victims'!$A$2:$A$40922=C$4)*('Data - victims'!$B$2:$B$40922=$A32)*('Data - victims'!$C$2:$C$40922="Hospital severe")*('Data - victims'!$D$2:$D$40922))+SUMPRODUCT(('Data - victims'!$A$2:$A$40922=C$4)*('Data - victims'!$B$2:$B$40922=$A32)*('Data - victims'!$C$2:$C$40922="Hospital slight")*('Data - victims'!$D$2:$D$40922))+SUMPRODUCT(('Data - victims'!$A$2:$A$40922=C$4)*('Data - victims'!$B$2:$B$40922=$A32)*('Data - victims'!$C$2:$C$40922="First aid")*('Data - victims'!$D$2:$D$40922))+SUMPRODUCT(('Data - victims'!$A$2:$A$40922=C$4)*('Data - victims'!$B$2:$B$40922=$A32)*('Data - victims'!$C$2:$C$40922="Precautionary checks")*('Data - victims'!$D$2:$D$40922))),IF($B$3="Total casualties requiring hospital treatment",IF(SUMPRODUCT(('Data - victims'!$A$2:$A$40922=C$4)*('Data - victims'!$B$2:$B$40922=$A32)*('Data - victims'!$C$2:$C$40922="Total casualties requiring hospital treatment")*('Data - victims'!$D$2:$D$40922))+SUMPRODUCT(('Data - victims'!$A$2:$A$40922=C$4)*('Data - victims'!$B$2:$B$40922=$A32)*('Data - victims'!$C$2:$C$40922="Hospital severe")*('Data - victims'!$D$2:$D$40922))+SUMPRODUCT(('Data - victims'!$A$2:$A$40922=C$4)*('Data - victims'!$B$2:$B$40922=$A32)*('Data - victims'!$C$2:$C$40922="Hospital slight")*('Data - victims'!$D$2:$D$40922))=0,"..",SUMPRODUCT(('Data - victims'!$A$2:$A$40922=C$4)*('Data - victims'!$B$2:$B$40922=$A32)*('Data - victims'!$C$2:$C$40922="Total casualties requiring hospital treatment")*('Data - victims'!$D$2:$D$40922))+SUMPRODUCT(('Data - victims'!$A$2:$A$40922=C$4)*('Data - victims'!$B$2:$B$40922=$A32)*('Data - victims'!$C$2:$C$40922="Hospital severe")*('Data - victims'!$D$2:$D$40922))+SUMPRODUCT(('Data - victims'!$A$2:$A$40922=C$4)*('Data - victims'!$B$2:$B$40922=$A32)*('Data - victims'!$C$2:$C$40922="Hospital slight")*('Data - victims'!$D$2:$D$40922))),IF(SUMPRODUCT(('Data - victims'!$A$2:$A$40922=C$4)*('Data - victims'!$B$2:$B$40922=$A32)*('Data - victims'!$C$2:$C$40922=$B$3)*('Data - victims'!$D$2:$D$40922))=0,"..",SUMPRODUCT(('Data - victims'!$A$2:$A$40922=C$4)*('Data - victims'!$B$2:$B$40922=$A32)*('Data - victims'!$C$2:$C$40922=$B$3)*('Data - victims'!$D$2:$D$40922)))))</f>
        <v>64</v>
      </c>
      <c r="D32" s="9" cm="1">
        <f t="array" ref="D32">IF($B$3="Total non-fatal casualties",IF(SUMPRODUCT(('Data - victims'!$A$2:$A$40922=D$4)*('Data - victims'!$B$2:$B$40922=$A32)*('Data - victims'!$C$2:$C$40922="Total non-fatal casualties")*('Data - victims'!$D$2:$D$40922))+SUMPRODUCT(('Data - victims'!$A$2:$A$40922=D$4)*('Data - victims'!$B$2:$B$40922=$A32)*('Data - victims'!$C$2:$C$40922="Hospital severe")*('Data - victims'!$D$2:$D$40922))+SUMPRODUCT(('Data - victims'!$A$2:$A$40922=D$4)*('Data - victims'!$B$2:$B$40922=$A32)*('Data - victims'!$C$2:$C$40922="Hospital slight")*('Data - victims'!$D$2:$D$40922))+SUMPRODUCT(('Data - victims'!$A$2:$A$40922=D$4)*('Data - victims'!$B$2:$B$40922=$A32)*('Data - victims'!$C$2:$C$40922="First aid")*('Data - victims'!$D$2:$D$40922))+SUMPRODUCT(('Data - victims'!$A$2:$A$40922=D$4)*('Data - victims'!$B$2:$B$40922=$A32)*('Data - victims'!$C$2:$C$40922="Precautionary checks")*('Data - victims'!$D$2:$D$40922))=0,"..",SUMPRODUCT(('Data - victims'!$A$2:$A$40922=D$4)*('Data - victims'!$B$2:$B$40922=$A32)*('Data - victims'!$C$2:$C$40922="Total non-fatal casualties")*('Data - victims'!$D$2:$D$40922))+SUMPRODUCT(('Data - victims'!$A$2:$A$40922=D$4)*('Data - victims'!$B$2:$B$40922=$A32)*('Data - victims'!$C$2:$C$40922="Hospital severe")*('Data - victims'!$D$2:$D$40922))+SUMPRODUCT(('Data - victims'!$A$2:$A$40922=D$4)*('Data - victims'!$B$2:$B$40922=$A32)*('Data - victims'!$C$2:$C$40922="Hospital slight")*('Data - victims'!$D$2:$D$40922))+SUMPRODUCT(('Data - victims'!$A$2:$A$40922=D$4)*('Data - victims'!$B$2:$B$40922=$A32)*('Data - victims'!$C$2:$C$40922="First aid")*('Data - victims'!$D$2:$D$40922))+SUMPRODUCT(('Data - victims'!$A$2:$A$40922=D$4)*('Data - victims'!$B$2:$B$40922=$A32)*('Data - victims'!$C$2:$C$40922="Precautionary checks")*('Data - victims'!$D$2:$D$40922))),IF($B$3="Total casualties requiring hospital treatment",IF(SUMPRODUCT(('Data - victims'!$A$2:$A$40922=D$4)*('Data - victims'!$B$2:$B$40922=$A32)*('Data - victims'!$C$2:$C$40922="Total casualties requiring hospital treatment")*('Data - victims'!$D$2:$D$40922))+SUMPRODUCT(('Data - victims'!$A$2:$A$40922=D$4)*('Data - victims'!$B$2:$B$40922=$A32)*('Data - victims'!$C$2:$C$40922="Hospital severe")*('Data - victims'!$D$2:$D$40922))+SUMPRODUCT(('Data - victims'!$A$2:$A$40922=D$4)*('Data - victims'!$B$2:$B$40922=$A32)*('Data - victims'!$C$2:$C$40922="Hospital slight")*('Data - victims'!$D$2:$D$40922))=0,"..",SUMPRODUCT(('Data - victims'!$A$2:$A$40922=D$4)*('Data - victims'!$B$2:$B$40922=$A32)*('Data - victims'!$C$2:$C$40922="Total casualties requiring hospital treatment")*('Data - victims'!$D$2:$D$40922))+SUMPRODUCT(('Data - victims'!$A$2:$A$40922=D$4)*('Data - victims'!$B$2:$B$40922=$A32)*('Data - victims'!$C$2:$C$40922="Hospital severe")*('Data - victims'!$D$2:$D$40922))+SUMPRODUCT(('Data - victims'!$A$2:$A$40922=D$4)*('Data - victims'!$B$2:$B$40922=$A32)*('Data - victims'!$C$2:$C$40922="Hospital slight")*('Data - victims'!$D$2:$D$40922))),IF(SUMPRODUCT(('Data - victims'!$A$2:$A$40922=D$4)*('Data - victims'!$B$2:$B$40922=$A32)*('Data - victims'!$C$2:$C$40922=$B$3)*('Data - victims'!$D$2:$D$40922))=0,"..",SUMPRODUCT(('Data - victims'!$A$2:$A$40922=D$4)*('Data - victims'!$B$2:$B$40922=$A32)*('Data - victims'!$C$2:$C$40922=$B$3)*('Data - victims'!$D$2:$D$40922)))))</f>
        <v>17</v>
      </c>
      <c r="E32" s="9" cm="1">
        <f t="array" ref="E32">IF(SUMPRODUCT(('Data - victims'!$A$2:$A$40922=E$4)*('Data - victims'!$B$2:$B$40922=$A32)*('Data - victims'!$C$2:$C$40922=$B$3)*('Data - victims'!$D$2:$D$40922))=0,IF(OR(B32="..",C32="..",D32=".."),"..",IF(B32+C32+D32=0,"..",B32+C32+D32)),SUMPRODUCT(('Data - victims'!$A$2:$A$40922=E$4)*('Data - victims'!$B$2:$B$40922=$A32)*('Data - victims'!$C$2:$C$40922=$B$3)*('Data - victims'!$D$2:$D$40922)))</f>
        <v>404</v>
      </c>
      <c r="F32" s="37">
        <f t="shared" si="0"/>
        <v>6</v>
      </c>
      <c r="G32" s="37">
        <f t="shared" si="1"/>
        <v>12</v>
      </c>
      <c r="H32" s="37">
        <f t="shared" si="2"/>
        <v>6</v>
      </c>
      <c r="I32" s="37">
        <f t="shared" si="3"/>
        <v>7</v>
      </c>
      <c r="K32" s="38" cm="1">
        <f t="array" ref="K32">IF(SUMPRODUCT(('Data - population'!$B$2:$B$2996=$A32)*('Data - population'!$C$2:$C$2996=K$4)*('Data - population'!$D$2:$D$2996)),SUMPRODUCT(('Data - population'!$B$2:$B$2996=$A32)*('Data - population'!$C$2:$C$2996=K$4)*('Data - population'!$D$2:$D$2996)),"..")</f>
        <v>51815900</v>
      </c>
      <c r="L32" s="38" cm="1">
        <f t="array" ref="L32">IF(SUMPRODUCT(('Data - population'!$B$2:$B$2996=$A32)*('Data - population'!$C$2:$C$2996=L$4)*('Data - population'!$D$2:$D$2996)),SUMPRODUCT(('Data - population'!$B$2:$B$2996=$A32)*('Data - population'!$C$2:$C$2996=L$4)*('Data - population'!$D$2:$D$2996)),"..")</f>
        <v>5202900</v>
      </c>
      <c r="M32" s="38" cm="1">
        <f t="array" ref="M32">IF(SUMPRODUCT(('Data - population'!$B$2:$B$2996=$A32)*('Data - population'!$C$2:$C$2996=M$4)*('Data - population'!$D$2:$D$2996)),SUMPRODUCT(('Data - population'!$B$2:$B$2996=$A32)*('Data - population'!$C$2:$C$2996=M$4)*('Data - population'!$D$2:$D$2996)),"..")</f>
        <v>3025900</v>
      </c>
      <c r="N32" s="38" cm="1">
        <f t="array" ref="N32">IF(SUMPRODUCT(('Data - population'!$B$2:$B$2996=$A32)*('Data - population'!$C$2:$C$2996=N$4)*('Data - population'!$D$2:$D$2996)),SUMPRODUCT(('Data - population'!$B$2:$B$2996=$A32)*('Data - population'!$C$2:$C$2996=N$4)*('Data - population'!$D$2:$D$2996)),"..")</f>
        <v>60044600</v>
      </c>
      <c r="P32" s="42"/>
    </row>
    <row r="33" spans="1:16" x14ac:dyDescent="0.25">
      <c r="A33" t="s">
        <v>33</v>
      </c>
      <c r="B33" s="9" cm="1">
        <f t="array" ref="B33">IF($B$3="Total non-fatal casualties",IF(SUMPRODUCT(('Data - victims'!$A$2:$A$40922=B$4)*('Data - victims'!$B$2:$B$40922=$A33)*('Data - victims'!$C$2:$C$40922="Total non-fatal casualties")*('Data - victims'!$D$2:$D$40922))+SUMPRODUCT(('Data - victims'!$A$2:$A$40922=B$4)*('Data - victims'!$B$2:$B$40922=$A33)*('Data - victims'!$C$2:$C$40922="Hospital severe")*('Data - victims'!$D$2:$D$40922))+SUMPRODUCT(('Data - victims'!$A$2:$A$40922=B$4)*('Data - victims'!$B$2:$B$40922=$A33)*('Data - victims'!$C$2:$C$40922="Hospital slight")*('Data - victims'!$D$2:$D$40922))+SUMPRODUCT(('Data - victims'!$A$2:$A$40922=B$4)*('Data - victims'!$B$2:$B$40922=$A33)*('Data - victims'!$C$2:$C$40922="First aid")*('Data - victims'!$D$2:$D$40922))+SUMPRODUCT(('Data - victims'!$A$2:$A$40922=B$4)*('Data - victims'!$B$2:$B$40922=$A33)*('Data - victims'!$C$2:$C$40922="Precautionary checks")*('Data - victims'!$D$2:$D$40922))=0,"..",SUMPRODUCT(('Data - victims'!$A$2:$A$40922=B$4)*('Data - victims'!$B$2:$B$40922=$A33)*('Data - victims'!$C$2:$C$40922="Total non-fatal casualties")*('Data - victims'!$D$2:$D$40922))+SUMPRODUCT(('Data - victims'!$A$2:$A$40922=B$4)*('Data - victims'!$B$2:$B$40922=$A33)*('Data - victims'!$C$2:$C$40922="Hospital severe")*('Data - victims'!$D$2:$D$40922))+SUMPRODUCT(('Data - victims'!$A$2:$A$40922=B$4)*('Data - victims'!$B$2:$B$40922=$A33)*('Data - victims'!$C$2:$C$40922="Hospital slight")*('Data - victims'!$D$2:$D$40922))+SUMPRODUCT(('Data - victims'!$A$2:$A$40922=B$4)*('Data - victims'!$B$2:$B$40922=$A33)*('Data - victims'!$C$2:$C$40922="First aid")*('Data - victims'!$D$2:$D$40922))+SUMPRODUCT(('Data - victims'!$A$2:$A$40922=B$4)*('Data - victims'!$B$2:$B$40922=$A33)*('Data - victims'!$C$2:$C$40922="Precautionary checks")*('Data - victims'!$D$2:$D$40922))),IF($B$3="Total casualties requiring hospital treatment",IF(SUMPRODUCT(('Data - victims'!$A$2:$A$40922=B$4)*('Data - victims'!$B$2:$B$40922=$A33)*('Data - victims'!$C$2:$C$40922="Total casualties requiring hospital treatment")*('Data - victims'!$D$2:$D$40922))+SUMPRODUCT(('Data - victims'!$A$2:$A$40922=B$4)*('Data - victims'!$B$2:$B$40922=$A33)*('Data - victims'!$C$2:$C$40922="Hospital severe")*('Data - victims'!$D$2:$D$40922))+SUMPRODUCT(('Data - victims'!$A$2:$A$40922=B$4)*('Data - victims'!$B$2:$B$40922=$A33)*('Data - victims'!$C$2:$C$40922="Hospital slight")*('Data - victims'!$D$2:$D$40922))=0,"..",SUMPRODUCT(('Data - victims'!$A$2:$A$40922=B$4)*('Data - victims'!$B$2:$B$40922=$A33)*('Data - victims'!$C$2:$C$40922="Total casualties requiring hospital treatment")*('Data - victims'!$D$2:$D$40922))+SUMPRODUCT(('Data - victims'!$A$2:$A$40922=B$4)*('Data - victims'!$B$2:$B$40922=$A33)*('Data - victims'!$C$2:$C$40922="Hospital severe")*('Data - victims'!$D$2:$D$40922))+SUMPRODUCT(('Data - victims'!$A$2:$A$40922=B$4)*('Data - victims'!$B$2:$B$40922=$A33)*('Data - victims'!$C$2:$C$40922="Hospital slight")*('Data - victims'!$D$2:$D$40922))),IF(SUMPRODUCT(('Data - victims'!$A$2:$A$40922=B$4)*('Data - victims'!$B$2:$B$40922=$A33)*('Data - victims'!$C$2:$C$40922=$B$3)*('Data - victims'!$D$2:$D$40922))=0,"..",SUMPRODUCT(('Data - victims'!$A$2:$A$40922=B$4)*('Data - victims'!$B$2:$B$40922=$A33)*('Data - victims'!$C$2:$C$40922=$B$3)*('Data - victims'!$D$2:$D$40922)))))</f>
        <v>340</v>
      </c>
      <c r="C33" s="9" cm="1">
        <f t="array" ref="C33">IF($B$3="Total non-fatal casualties",IF(SUMPRODUCT(('Data - victims'!$A$2:$A$40922=C$4)*('Data - victims'!$B$2:$B$40922=$A33)*('Data - victims'!$C$2:$C$40922="Total non-fatal casualties")*('Data - victims'!$D$2:$D$40922))+SUMPRODUCT(('Data - victims'!$A$2:$A$40922=C$4)*('Data - victims'!$B$2:$B$40922=$A33)*('Data - victims'!$C$2:$C$40922="Hospital severe")*('Data - victims'!$D$2:$D$40922))+SUMPRODUCT(('Data - victims'!$A$2:$A$40922=C$4)*('Data - victims'!$B$2:$B$40922=$A33)*('Data - victims'!$C$2:$C$40922="Hospital slight")*('Data - victims'!$D$2:$D$40922))+SUMPRODUCT(('Data - victims'!$A$2:$A$40922=C$4)*('Data - victims'!$B$2:$B$40922=$A33)*('Data - victims'!$C$2:$C$40922="First aid")*('Data - victims'!$D$2:$D$40922))+SUMPRODUCT(('Data - victims'!$A$2:$A$40922=C$4)*('Data - victims'!$B$2:$B$40922=$A33)*('Data - victims'!$C$2:$C$40922="Precautionary checks")*('Data - victims'!$D$2:$D$40922))=0,"..",SUMPRODUCT(('Data - victims'!$A$2:$A$40922=C$4)*('Data - victims'!$B$2:$B$40922=$A33)*('Data - victims'!$C$2:$C$40922="Total non-fatal casualties")*('Data - victims'!$D$2:$D$40922))+SUMPRODUCT(('Data - victims'!$A$2:$A$40922=C$4)*('Data - victims'!$B$2:$B$40922=$A33)*('Data - victims'!$C$2:$C$40922="Hospital severe")*('Data - victims'!$D$2:$D$40922))+SUMPRODUCT(('Data - victims'!$A$2:$A$40922=C$4)*('Data - victims'!$B$2:$B$40922=$A33)*('Data - victims'!$C$2:$C$40922="Hospital slight")*('Data - victims'!$D$2:$D$40922))+SUMPRODUCT(('Data - victims'!$A$2:$A$40922=C$4)*('Data - victims'!$B$2:$B$40922=$A33)*('Data - victims'!$C$2:$C$40922="First aid")*('Data - victims'!$D$2:$D$40922))+SUMPRODUCT(('Data - victims'!$A$2:$A$40922=C$4)*('Data - victims'!$B$2:$B$40922=$A33)*('Data - victims'!$C$2:$C$40922="Precautionary checks")*('Data - victims'!$D$2:$D$40922))),IF($B$3="Total casualties requiring hospital treatment",IF(SUMPRODUCT(('Data - victims'!$A$2:$A$40922=C$4)*('Data - victims'!$B$2:$B$40922=$A33)*('Data - victims'!$C$2:$C$40922="Total casualties requiring hospital treatment")*('Data - victims'!$D$2:$D$40922))+SUMPRODUCT(('Data - victims'!$A$2:$A$40922=C$4)*('Data - victims'!$B$2:$B$40922=$A33)*('Data - victims'!$C$2:$C$40922="Hospital severe")*('Data - victims'!$D$2:$D$40922))+SUMPRODUCT(('Data - victims'!$A$2:$A$40922=C$4)*('Data - victims'!$B$2:$B$40922=$A33)*('Data - victims'!$C$2:$C$40922="Hospital slight")*('Data - victims'!$D$2:$D$40922))=0,"..",SUMPRODUCT(('Data - victims'!$A$2:$A$40922=C$4)*('Data - victims'!$B$2:$B$40922=$A33)*('Data - victims'!$C$2:$C$40922="Total casualties requiring hospital treatment")*('Data - victims'!$D$2:$D$40922))+SUMPRODUCT(('Data - victims'!$A$2:$A$40922=C$4)*('Data - victims'!$B$2:$B$40922=$A33)*('Data - victims'!$C$2:$C$40922="Hospital severe")*('Data - victims'!$D$2:$D$40922))+SUMPRODUCT(('Data - victims'!$A$2:$A$40922=C$4)*('Data - victims'!$B$2:$B$40922=$A33)*('Data - victims'!$C$2:$C$40922="Hospital slight")*('Data - victims'!$D$2:$D$40922))),IF(SUMPRODUCT(('Data - victims'!$A$2:$A$40922=C$4)*('Data - victims'!$B$2:$B$40922=$A33)*('Data - victims'!$C$2:$C$40922=$B$3)*('Data - victims'!$D$2:$D$40922))=0,"..",SUMPRODUCT(('Data - victims'!$A$2:$A$40922=C$4)*('Data - victims'!$B$2:$B$40922=$A33)*('Data - victims'!$C$2:$C$40922=$B$3)*('Data - victims'!$D$2:$D$40922)))))</f>
        <v>62</v>
      </c>
      <c r="D33" s="9" cm="1">
        <f t="array" ref="D33">IF($B$3="Total non-fatal casualties",IF(SUMPRODUCT(('Data - victims'!$A$2:$A$40922=D$4)*('Data - victims'!$B$2:$B$40922=$A33)*('Data - victims'!$C$2:$C$40922="Total non-fatal casualties")*('Data - victims'!$D$2:$D$40922))+SUMPRODUCT(('Data - victims'!$A$2:$A$40922=D$4)*('Data - victims'!$B$2:$B$40922=$A33)*('Data - victims'!$C$2:$C$40922="Hospital severe")*('Data - victims'!$D$2:$D$40922))+SUMPRODUCT(('Data - victims'!$A$2:$A$40922=D$4)*('Data - victims'!$B$2:$B$40922=$A33)*('Data - victims'!$C$2:$C$40922="Hospital slight")*('Data - victims'!$D$2:$D$40922))+SUMPRODUCT(('Data - victims'!$A$2:$A$40922=D$4)*('Data - victims'!$B$2:$B$40922=$A33)*('Data - victims'!$C$2:$C$40922="First aid")*('Data - victims'!$D$2:$D$40922))+SUMPRODUCT(('Data - victims'!$A$2:$A$40922=D$4)*('Data - victims'!$B$2:$B$40922=$A33)*('Data - victims'!$C$2:$C$40922="Precautionary checks")*('Data - victims'!$D$2:$D$40922))=0,"..",SUMPRODUCT(('Data - victims'!$A$2:$A$40922=D$4)*('Data - victims'!$B$2:$B$40922=$A33)*('Data - victims'!$C$2:$C$40922="Total non-fatal casualties")*('Data - victims'!$D$2:$D$40922))+SUMPRODUCT(('Data - victims'!$A$2:$A$40922=D$4)*('Data - victims'!$B$2:$B$40922=$A33)*('Data - victims'!$C$2:$C$40922="Hospital severe")*('Data - victims'!$D$2:$D$40922))+SUMPRODUCT(('Data - victims'!$A$2:$A$40922=D$4)*('Data - victims'!$B$2:$B$40922=$A33)*('Data - victims'!$C$2:$C$40922="Hospital slight")*('Data - victims'!$D$2:$D$40922))+SUMPRODUCT(('Data - victims'!$A$2:$A$40922=D$4)*('Data - victims'!$B$2:$B$40922=$A33)*('Data - victims'!$C$2:$C$40922="First aid")*('Data - victims'!$D$2:$D$40922))+SUMPRODUCT(('Data - victims'!$A$2:$A$40922=D$4)*('Data - victims'!$B$2:$B$40922=$A33)*('Data - victims'!$C$2:$C$40922="Precautionary checks")*('Data - victims'!$D$2:$D$40922))),IF($B$3="Total casualties requiring hospital treatment",IF(SUMPRODUCT(('Data - victims'!$A$2:$A$40922=D$4)*('Data - victims'!$B$2:$B$40922=$A33)*('Data - victims'!$C$2:$C$40922="Total casualties requiring hospital treatment")*('Data - victims'!$D$2:$D$40922))+SUMPRODUCT(('Data - victims'!$A$2:$A$40922=D$4)*('Data - victims'!$B$2:$B$40922=$A33)*('Data - victims'!$C$2:$C$40922="Hospital severe")*('Data - victims'!$D$2:$D$40922))+SUMPRODUCT(('Data - victims'!$A$2:$A$40922=D$4)*('Data - victims'!$B$2:$B$40922=$A33)*('Data - victims'!$C$2:$C$40922="Hospital slight")*('Data - victims'!$D$2:$D$40922))=0,"..",SUMPRODUCT(('Data - victims'!$A$2:$A$40922=D$4)*('Data - victims'!$B$2:$B$40922=$A33)*('Data - victims'!$C$2:$C$40922="Total casualties requiring hospital treatment")*('Data - victims'!$D$2:$D$40922))+SUMPRODUCT(('Data - victims'!$A$2:$A$40922=D$4)*('Data - victims'!$B$2:$B$40922=$A33)*('Data - victims'!$C$2:$C$40922="Hospital severe")*('Data - victims'!$D$2:$D$40922))+SUMPRODUCT(('Data - victims'!$A$2:$A$40922=D$4)*('Data - victims'!$B$2:$B$40922=$A33)*('Data - victims'!$C$2:$C$40922="Hospital slight")*('Data - victims'!$D$2:$D$40922))),IF(SUMPRODUCT(('Data - victims'!$A$2:$A$40922=D$4)*('Data - victims'!$B$2:$B$40922=$A33)*('Data - victims'!$C$2:$C$40922=$B$3)*('Data - victims'!$D$2:$D$40922))=0,"..",SUMPRODUCT(('Data - victims'!$A$2:$A$40922=D$4)*('Data - victims'!$B$2:$B$40922=$A33)*('Data - victims'!$C$2:$C$40922=$B$3)*('Data - victims'!$D$2:$D$40922)))))</f>
        <v>23</v>
      </c>
      <c r="E33" s="9" cm="1">
        <f t="array" ref="E33">IF(SUMPRODUCT(('Data - victims'!$A$2:$A$40922=E$4)*('Data - victims'!$B$2:$B$40922=$A33)*('Data - victims'!$C$2:$C$40922=$B$3)*('Data - victims'!$D$2:$D$40922))=0,IF(OR(B33="..",C33="..",D33=".."),"..",IF(B33+C33+D33=0,"..",B33+C33+D33)),SUMPRODUCT(('Data - victims'!$A$2:$A$40922=E$4)*('Data - victims'!$B$2:$B$40922=$A33)*('Data - victims'!$C$2:$C$40922=$B$3)*('Data - victims'!$D$2:$D$40922)))</f>
        <v>425</v>
      </c>
      <c r="F33" s="37">
        <f t="shared" si="0"/>
        <v>7</v>
      </c>
      <c r="G33" s="37">
        <f t="shared" si="1"/>
        <v>12</v>
      </c>
      <c r="H33" s="37">
        <f t="shared" si="2"/>
        <v>8</v>
      </c>
      <c r="I33" s="37">
        <f t="shared" si="3"/>
        <v>7</v>
      </c>
      <c r="K33" s="38" cm="1">
        <f t="array" ref="K33">IF(SUMPRODUCT(('Data - population'!$B$2:$B$2996=$A33)*('Data - population'!$C$2:$C$2996=K$4)*('Data - population'!$D$2:$D$2996)),SUMPRODUCT(('Data - population'!$B$2:$B$2996=$A33)*('Data - population'!$C$2:$C$2996=K$4)*('Data - population'!$D$2:$D$2996)),"..")</f>
        <v>52196400</v>
      </c>
      <c r="L33" s="38" cm="1">
        <f t="array" ref="L33">IF(SUMPRODUCT(('Data - population'!$B$2:$B$2996=$A33)*('Data - population'!$C$2:$C$2996=L$4)*('Data - population'!$D$2:$D$2996)),SUMPRODUCT(('Data - population'!$B$2:$B$2996=$A33)*('Data - population'!$C$2:$C$2996=L$4)*('Data - population'!$D$2:$D$2996)),"..")</f>
        <v>5231900</v>
      </c>
      <c r="M33" s="38" cm="1">
        <f t="array" ref="M33">IF(SUMPRODUCT(('Data - population'!$B$2:$B$2996=$A33)*('Data - population'!$C$2:$C$2996=M$4)*('Data - population'!$D$2:$D$2996)),SUMPRODUCT(('Data - population'!$B$2:$B$2996=$A33)*('Data - population'!$C$2:$C$2996=M$4)*('Data - population'!$D$2:$D$2996)),"..")</f>
        <v>3038900</v>
      </c>
      <c r="N33" s="38" cm="1">
        <f t="array" ref="N33">IF(SUMPRODUCT(('Data - population'!$B$2:$B$2996=$A33)*('Data - population'!$C$2:$C$2996=N$4)*('Data - population'!$D$2:$D$2996)),SUMPRODUCT(('Data - population'!$B$2:$B$2996=$A33)*('Data - population'!$C$2:$C$2996=N$4)*('Data - population'!$D$2:$D$2996)),"..")</f>
        <v>60467200</v>
      </c>
      <c r="P33" s="42"/>
    </row>
    <row r="34" spans="1:16" x14ac:dyDescent="0.25">
      <c r="A34" t="s">
        <v>34</v>
      </c>
      <c r="B34" s="9" cm="1">
        <f t="array" ref="B34">IF($B$3="Total non-fatal casualties",IF(SUMPRODUCT(('Data - victims'!$A$2:$A$40922=B$4)*('Data - victims'!$B$2:$B$40922=$A34)*('Data - victims'!$C$2:$C$40922="Total non-fatal casualties")*('Data - victims'!$D$2:$D$40922))+SUMPRODUCT(('Data - victims'!$A$2:$A$40922=B$4)*('Data - victims'!$B$2:$B$40922=$A34)*('Data - victims'!$C$2:$C$40922="Hospital severe")*('Data - victims'!$D$2:$D$40922))+SUMPRODUCT(('Data - victims'!$A$2:$A$40922=B$4)*('Data - victims'!$B$2:$B$40922=$A34)*('Data - victims'!$C$2:$C$40922="Hospital slight")*('Data - victims'!$D$2:$D$40922))+SUMPRODUCT(('Data - victims'!$A$2:$A$40922=B$4)*('Data - victims'!$B$2:$B$40922=$A34)*('Data - victims'!$C$2:$C$40922="First aid")*('Data - victims'!$D$2:$D$40922))+SUMPRODUCT(('Data - victims'!$A$2:$A$40922=B$4)*('Data - victims'!$B$2:$B$40922=$A34)*('Data - victims'!$C$2:$C$40922="Precautionary checks")*('Data - victims'!$D$2:$D$40922))=0,"..",SUMPRODUCT(('Data - victims'!$A$2:$A$40922=B$4)*('Data - victims'!$B$2:$B$40922=$A34)*('Data - victims'!$C$2:$C$40922="Total non-fatal casualties")*('Data - victims'!$D$2:$D$40922))+SUMPRODUCT(('Data - victims'!$A$2:$A$40922=B$4)*('Data - victims'!$B$2:$B$40922=$A34)*('Data - victims'!$C$2:$C$40922="Hospital severe")*('Data - victims'!$D$2:$D$40922))+SUMPRODUCT(('Data - victims'!$A$2:$A$40922=B$4)*('Data - victims'!$B$2:$B$40922=$A34)*('Data - victims'!$C$2:$C$40922="Hospital slight")*('Data - victims'!$D$2:$D$40922))+SUMPRODUCT(('Data - victims'!$A$2:$A$40922=B$4)*('Data - victims'!$B$2:$B$40922=$A34)*('Data - victims'!$C$2:$C$40922="First aid")*('Data - victims'!$D$2:$D$40922))+SUMPRODUCT(('Data - victims'!$A$2:$A$40922=B$4)*('Data - victims'!$B$2:$B$40922=$A34)*('Data - victims'!$C$2:$C$40922="Precautionary checks")*('Data - victims'!$D$2:$D$40922))),IF($B$3="Total casualties requiring hospital treatment",IF(SUMPRODUCT(('Data - victims'!$A$2:$A$40922=B$4)*('Data - victims'!$B$2:$B$40922=$A34)*('Data - victims'!$C$2:$C$40922="Total casualties requiring hospital treatment")*('Data - victims'!$D$2:$D$40922))+SUMPRODUCT(('Data - victims'!$A$2:$A$40922=B$4)*('Data - victims'!$B$2:$B$40922=$A34)*('Data - victims'!$C$2:$C$40922="Hospital severe")*('Data - victims'!$D$2:$D$40922))+SUMPRODUCT(('Data - victims'!$A$2:$A$40922=B$4)*('Data - victims'!$B$2:$B$40922=$A34)*('Data - victims'!$C$2:$C$40922="Hospital slight")*('Data - victims'!$D$2:$D$40922))=0,"..",SUMPRODUCT(('Data - victims'!$A$2:$A$40922=B$4)*('Data - victims'!$B$2:$B$40922=$A34)*('Data - victims'!$C$2:$C$40922="Total casualties requiring hospital treatment")*('Data - victims'!$D$2:$D$40922))+SUMPRODUCT(('Data - victims'!$A$2:$A$40922=B$4)*('Data - victims'!$B$2:$B$40922=$A34)*('Data - victims'!$C$2:$C$40922="Hospital severe")*('Data - victims'!$D$2:$D$40922))+SUMPRODUCT(('Data - victims'!$A$2:$A$40922=B$4)*('Data - victims'!$B$2:$B$40922=$A34)*('Data - victims'!$C$2:$C$40922="Hospital slight")*('Data - victims'!$D$2:$D$40922))),IF(SUMPRODUCT(('Data - victims'!$A$2:$A$40922=B$4)*('Data - victims'!$B$2:$B$40922=$A34)*('Data - victims'!$C$2:$C$40922=$B$3)*('Data - victims'!$D$2:$D$40922))=0,"..",SUMPRODUCT(('Data - victims'!$A$2:$A$40922=B$4)*('Data - victims'!$B$2:$B$40922=$A34)*('Data - victims'!$C$2:$C$40922=$B$3)*('Data - victims'!$D$2:$D$40922)))))</f>
        <v>334</v>
      </c>
      <c r="C34" s="9" cm="1">
        <f t="array" ref="C34">IF($B$3="Total non-fatal casualties",IF(SUMPRODUCT(('Data - victims'!$A$2:$A$40922=C$4)*('Data - victims'!$B$2:$B$40922=$A34)*('Data - victims'!$C$2:$C$40922="Total non-fatal casualties")*('Data - victims'!$D$2:$D$40922))+SUMPRODUCT(('Data - victims'!$A$2:$A$40922=C$4)*('Data - victims'!$B$2:$B$40922=$A34)*('Data - victims'!$C$2:$C$40922="Hospital severe")*('Data - victims'!$D$2:$D$40922))+SUMPRODUCT(('Data - victims'!$A$2:$A$40922=C$4)*('Data - victims'!$B$2:$B$40922=$A34)*('Data - victims'!$C$2:$C$40922="Hospital slight")*('Data - victims'!$D$2:$D$40922))+SUMPRODUCT(('Data - victims'!$A$2:$A$40922=C$4)*('Data - victims'!$B$2:$B$40922=$A34)*('Data - victims'!$C$2:$C$40922="First aid")*('Data - victims'!$D$2:$D$40922))+SUMPRODUCT(('Data - victims'!$A$2:$A$40922=C$4)*('Data - victims'!$B$2:$B$40922=$A34)*('Data - victims'!$C$2:$C$40922="Precautionary checks")*('Data - victims'!$D$2:$D$40922))=0,"..",SUMPRODUCT(('Data - victims'!$A$2:$A$40922=C$4)*('Data - victims'!$B$2:$B$40922=$A34)*('Data - victims'!$C$2:$C$40922="Total non-fatal casualties")*('Data - victims'!$D$2:$D$40922))+SUMPRODUCT(('Data - victims'!$A$2:$A$40922=C$4)*('Data - victims'!$B$2:$B$40922=$A34)*('Data - victims'!$C$2:$C$40922="Hospital severe")*('Data - victims'!$D$2:$D$40922))+SUMPRODUCT(('Data - victims'!$A$2:$A$40922=C$4)*('Data - victims'!$B$2:$B$40922=$A34)*('Data - victims'!$C$2:$C$40922="Hospital slight")*('Data - victims'!$D$2:$D$40922))+SUMPRODUCT(('Data - victims'!$A$2:$A$40922=C$4)*('Data - victims'!$B$2:$B$40922=$A34)*('Data - victims'!$C$2:$C$40922="First aid")*('Data - victims'!$D$2:$D$40922))+SUMPRODUCT(('Data - victims'!$A$2:$A$40922=C$4)*('Data - victims'!$B$2:$B$40922=$A34)*('Data - victims'!$C$2:$C$40922="Precautionary checks")*('Data - victims'!$D$2:$D$40922))),IF($B$3="Total casualties requiring hospital treatment",IF(SUMPRODUCT(('Data - victims'!$A$2:$A$40922=C$4)*('Data - victims'!$B$2:$B$40922=$A34)*('Data - victims'!$C$2:$C$40922="Total casualties requiring hospital treatment")*('Data - victims'!$D$2:$D$40922))+SUMPRODUCT(('Data - victims'!$A$2:$A$40922=C$4)*('Data - victims'!$B$2:$B$40922=$A34)*('Data - victims'!$C$2:$C$40922="Hospital severe")*('Data - victims'!$D$2:$D$40922))+SUMPRODUCT(('Data - victims'!$A$2:$A$40922=C$4)*('Data - victims'!$B$2:$B$40922=$A34)*('Data - victims'!$C$2:$C$40922="Hospital slight")*('Data - victims'!$D$2:$D$40922))=0,"..",SUMPRODUCT(('Data - victims'!$A$2:$A$40922=C$4)*('Data - victims'!$B$2:$B$40922=$A34)*('Data - victims'!$C$2:$C$40922="Total casualties requiring hospital treatment")*('Data - victims'!$D$2:$D$40922))+SUMPRODUCT(('Data - victims'!$A$2:$A$40922=C$4)*('Data - victims'!$B$2:$B$40922=$A34)*('Data - victims'!$C$2:$C$40922="Hospital severe")*('Data - victims'!$D$2:$D$40922))+SUMPRODUCT(('Data - victims'!$A$2:$A$40922=C$4)*('Data - victims'!$B$2:$B$40922=$A34)*('Data - victims'!$C$2:$C$40922="Hospital slight")*('Data - victims'!$D$2:$D$40922))),IF(SUMPRODUCT(('Data - victims'!$A$2:$A$40922=C$4)*('Data - victims'!$B$2:$B$40922=$A34)*('Data - victims'!$C$2:$C$40922=$B$3)*('Data - victims'!$D$2:$D$40922))=0,"..",SUMPRODUCT(('Data - victims'!$A$2:$A$40922=C$4)*('Data - victims'!$B$2:$B$40922=$A34)*('Data - victims'!$C$2:$C$40922=$B$3)*('Data - victims'!$D$2:$D$40922)))))</f>
        <v>52</v>
      </c>
      <c r="D34" s="9" cm="1">
        <f t="array" ref="D34">IF($B$3="Total non-fatal casualties",IF(SUMPRODUCT(('Data - victims'!$A$2:$A$40922=D$4)*('Data - victims'!$B$2:$B$40922=$A34)*('Data - victims'!$C$2:$C$40922="Total non-fatal casualties")*('Data - victims'!$D$2:$D$40922))+SUMPRODUCT(('Data - victims'!$A$2:$A$40922=D$4)*('Data - victims'!$B$2:$B$40922=$A34)*('Data - victims'!$C$2:$C$40922="Hospital severe")*('Data - victims'!$D$2:$D$40922))+SUMPRODUCT(('Data - victims'!$A$2:$A$40922=D$4)*('Data - victims'!$B$2:$B$40922=$A34)*('Data - victims'!$C$2:$C$40922="Hospital slight")*('Data - victims'!$D$2:$D$40922))+SUMPRODUCT(('Data - victims'!$A$2:$A$40922=D$4)*('Data - victims'!$B$2:$B$40922=$A34)*('Data - victims'!$C$2:$C$40922="First aid")*('Data - victims'!$D$2:$D$40922))+SUMPRODUCT(('Data - victims'!$A$2:$A$40922=D$4)*('Data - victims'!$B$2:$B$40922=$A34)*('Data - victims'!$C$2:$C$40922="Precautionary checks")*('Data - victims'!$D$2:$D$40922))=0,"..",SUMPRODUCT(('Data - victims'!$A$2:$A$40922=D$4)*('Data - victims'!$B$2:$B$40922=$A34)*('Data - victims'!$C$2:$C$40922="Total non-fatal casualties")*('Data - victims'!$D$2:$D$40922))+SUMPRODUCT(('Data - victims'!$A$2:$A$40922=D$4)*('Data - victims'!$B$2:$B$40922=$A34)*('Data - victims'!$C$2:$C$40922="Hospital severe")*('Data - victims'!$D$2:$D$40922))+SUMPRODUCT(('Data - victims'!$A$2:$A$40922=D$4)*('Data - victims'!$B$2:$B$40922=$A34)*('Data - victims'!$C$2:$C$40922="Hospital slight")*('Data - victims'!$D$2:$D$40922))+SUMPRODUCT(('Data - victims'!$A$2:$A$40922=D$4)*('Data - victims'!$B$2:$B$40922=$A34)*('Data - victims'!$C$2:$C$40922="First aid")*('Data - victims'!$D$2:$D$40922))+SUMPRODUCT(('Data - victims'!$A$2:$A$40922=D$4)*('Data - victims'!$B$2:$B$40922=$A34)*('Data - victims'!$C$2:$C$40922="Precautionary checks")*('Data - victims'!$D$2:$D$40922))),IF($B$3="Total casualties requiring hospital treatment",IF(SUMPRODUCT(('Data - victims'!$A$2:$A$40922=D$4)*('Data - victims'!$B$2:$B$40922=$A34)*('Data - victims'!$C$2:$C$40922="Total casualties requiring hospital treatment")*('Data - victims'!$D$2:$D$40922))+SUMPRODUCT(('Data - victims'!$A$2:$A$40922=D$4)*('Data - victims'!$B$2:$B$40922=$A34)*('Data - victims'!$C$2:$C$40922="Hospital severe")*('Data - victims'!$D$2:$D$40922))+SUMPRODUCT(('Data - victims'!$A$2:$A$40922=D$4)*('Data - victims'!$B$2:$B$40922=$A34)*('Data - victims'!$C$2:$C$40922="Hospital slight")*('Data - victims'!$D$2:$D$40922))=0,"..",SUMPRODUCT(('Data - victims'!$A$2:$A$40922=D$4)*('Data - victims'!$B$2:$B$40922=$A34)*('Data - victims'!$C$2:$C$40922="Total casualties requiring hospital treatment")*('Data - victims'!$D$2:$D$40922))+SUMPRODUCT(('Data - victims'!$A$2:$A$40922=D$4)*('Data - victims'!$B$2:$B$40922=$A34)*('Data - victims'!$C$2:$C$40922="Hospital severe")*('Data - victims'!$D$2:$D$40922))+SUMPRODUCT(('Data - victims'!$A$2:$A$40922=D$4)*('Data - victims'!$B$2:$B$40922=$A34)*('Data - victims'!$C$2:$C$40922="Hospital slight")*('Data - victims'!$D$2:$D$40922))),IF(SUMPRODUCT(('Data - victims'!$A$2:$A$40922=D$4)*('Data - victims'!$B$2:$B$40922=$A34)*('Data - victims'!$C$2:$C$40922=$B$3)*('Data - victims'!$D$2:$D$40922))=0,"..",SUMPRODUCT(('Data - victims'!$A$2:$A$40922=D$4)*('Data - victims'!$B$2:$B$40922=$A34)*('Data - victims'!$C$2:$C$40922=$B$3)*('Data - victims'!$D$2:$D$40922)))))</f>
        <v>21</v>
      </c>
      <c r="E34" s="9" cm="1">
        <f t="array" ref="E34">IF(SUMPRODUCT(('Data - victims'!$A$2:$A$40922=E$4)*('Data - victims'!$B$2:$B$40922=$A34)*('Data - victims'!$C$2:$C$40922=$B$3)*('Data - victims'!$D$2:$D$40922))=0,IF(OR(B34="..",C34="..",D34=".."),"..",IF(B34+C34+D34=0,"..",B34+C34+D34)),SUMPRODUCT(('Data - victims'!$A$2:$A$40922=E$4)*('Data - victims'!$B$2:$B$40922=$A34)*('Data - victims'!$C$2:$C$40922=$B$3)*('Data - victims'!$D$2:$D$40922)))</f>
        <v>407</v>
      </c>
      <c r="F34" s="37">
        <f t="shared" si="0"/>
        <v>6</v>
      </c>
      <c r="G34" s="37">
        <f t="shared" si="1"/>
        <v>10</v>
      </c>
      <c r="H34" s="37">
        <f t="shared" si="2"/>
        <v>7</v>
      </c>
      <c r="I34" s="37">
        <f t="shared" si="3"/>
        <v>7</v>
      </c>
      <c r="K34" s="38" cm="1">
        <f t="array" ref="K34">IF(SUMPRODUCT(('Data - population'!$B$2:$B$2996=$A34)*('Data - population'!$C$2:$C$2996=K$4)*('Data - population'!$D$2:$D$2996)),SUMPRODUCT(('Data - population'!$B$2:$B$2996=$A34)*('Data - population'!$C$2:$C$2996=K$4)*('Data - population'!$D$2:$D$2996)),"..")</f>
        <v>52642500</v>
      </c>
      <c r="L34" s="38" cm="1">
        <f t="array" ref="L34">IF(SUMPRODUCT(('Data - population'!$B$2:$B$2996=$A34)*('Data - population'!$C$2:$C$2996=L$4)*('Data - population'!$D$2:$D$2996)),SUMPRODUCT(('Data - population'!$B$2:$B$2996=$A34)*('Data - population'!$C$2:$C$2996=L$4)*('Data - population'!$D$2:$D$2996)),"..")</f>
        <v>5262200</v>
      </c>
      <c r="M34" s="38" cm="1">
        <f t="array" ref="M34">IF(SUMPRODUCT(('Data - population'!$B$2:$B$2996=$A34)*('Data - population'!$C$2:$C$2996=M$4)*('Data - population'!$D$2:$D$2996)),SUMPRODUCT(('Data - population'!$B$2:$B$2996=$A34)*('Data - population'!$C$2:$C$2996=M$4)*('Data - population'!$D$2:$D$2996)),"..")</f>
        <v>3050000</v>
      </c>
      <c r="N34" s="38" cm="1">
        <f t="array" ref="N34">IF(SUMPRODUCT(('Data - population'!$B$2:$B$2996=$A34)*('Data - population'!$C$2:$C$2996=N$4)*('Data - population'!$D$2:$D$2996)),SUMPRODUCT(('Data - population'!$B$2:$B$2996=$A34)*('Data - population'!$C$2:$C$2996=N$4)*('Data - population'!$D$2:$D$2996)),"..")</f>
        <v>60954600</v>
      </c>
      <c r="P34" s="42"/>
    </row>
    <row r="35" spans="1:16" x14ac:dyDescent="0.25">
      <c r="A35" t="s">
        <v>35</v>
      </c>
      <c r="B35" s="9" cm="1">
        <f t="array" ref="B35">IF($B$3="Total non-fatal casualties",IF(SUMPRODUCT(('Data - victims'!$A$2:$A$40922=B$4)*('Data - victims'!$B$2:$B$40922=$A35)*('Data - victims'!$C$2:$C$40922="Total non-fatal casualties")*('Data - victims'!$D$2:$D$40922))+SUMPRODUCT(('Data - victims'!$A$2:$A$40922=B$4)*('Data - victims'!$B$2:$B$40922=$A35)*('Data - victims'!$C$2:$C$40922="Hospital severe")*('Data - victims'!$D$2:$D$40922))+SUMPRODUCT(('Data - victims'!$A$2:$A$40922=B$4)*('Data - victims'!$B$2:$B$40922=$A35)*('Data - victims'!$C$2:$C$40922="Hospital slight")*('Data - victims'!$D$2:$D$40922))+SUMPRODUCT(('Data - victims'!$A$2:$A$40922=B$4)*('Data - victims'!$B$2:$B$40922=$A35)*('Data - victims'!$C$2:$C$40922="First aid")*('Data - victims'!$D$2:$D$40922))+SUMPRODUCT(('Data - victims'!$A$2:$A$40922=B$4)*('Data - victims'!$B$2:$B$40922=$A35)*('Data - victims'!$C$2:$C$40922="Precautionary checks")*('Data - victims'!$D$2:$D$40922))=0,"..",SUMPRODUCT(('Data - victims'!$A$2:$A$40922=B$4)*('Data - victims'!$B$2:$B$40922=$A35)*('Data - victims'!$C$2:$C$40922="Total non-fatal casualties")*('Data - victims'!$D$2:$D$40922))+SUMPRODUCT(('Data - victims'!$A$2:$A$40922=B$4)*('Data - victims'!$B$2:$B$40922=$A35)*('Data - victims'!$C$2:$C$40922="Hospital severe")*('Data - victims'!$D$2:$D$40922))+SUMPRODUCT(('Data - victims'!$A$2:$A$40922=B$4)*('Data - victims'!$B$2:$B$40922=$A35)*('Data - victims'!$C$2:$C$40922="Hospital slight")*('Data - victims'!$D$2:$D$40922))+SUMPRODUCT(('Data - victims'!$A$2:$A$40922=B$4)*('Data - victims'!$B$2:$B$40922=$A35)*('Data - victims'!$C$2:$C$40922="First aid")*('Data - victims'!$D$2:$D$40922))+SUMPRODUCT(('Data - victims'!$A$2:$A$40922=B$4)*('Data - victims'!$B$2:$B$40922=$A35)*('Data - victims'!$C$2:$C$40922="Precautionary checks")*('Data - victims'!$D$2:$D$40922))),IF($B$3="Total casualties requiring hospital treatment",IF(SUMPRODUCT(('Data - victims'!$A$2:$A$40922=B$4)*('Data - victims'!$B$2:$B$40922=$A35)*('Data - victims'!$C$2:$C$40922="Total casualties requiring hospital treatment")*('Data - victims'!$D$2:$D$40922))+SUMPRODUCT(('Data - victims'!$A$2:$A$40922=B$4)*('Data - victims'!$B$2:$B$40922=$A35)*('Data - victims'!$C$2:$C$40922="Hospital severe")*('Data - victims'!$D$2:$D$40922))+SUMPRODUCT(('Data - victims'!$A$2:$A$40922=B$4)*('Data - victims'!$B$2:$B$40922=$A35)*('Data - victims'!$C$2:$C$40922="Hospital slight")*('Data - victims'!$D$2:$D$40922))=0,"..",SUMPRODUCT(('Data - victims'!$A$2:$A$40922=B$4)*('Data - victims'!$B$2:$B$40922=$A35)*('Data - victims'!$C$2:$C$40922="Total casualties requiring hospital treatment")*('Data - victims'!$D$2:$D$40922))+SUMPRODUCT(('Data - victims'!$A$2:$A$40922=B$4)*('Data - victims'!$B$2:$B$40922=$A35)*('Data - victims'!$C$2:$C$40922="Hospital severe")*('Data - victims'!$D$2:$D$40922))+SUMPRODUCT(('Data - victims'!$A$2:$A$40922=B$4)*('Data - victims'!$B$2:$B$40922=$A35)*('Data - victims'!$C$2:$C$40922="Hospital slight")*('Data - victims'!$D$2:$D$40922))),IF(SUMPRODUCT(('Data - victims'!$A$2:$A$40922=B$4)*('Data - victims'!$B$2:$B$40922=$A35)*('Data - victims'!$C$2:$C$40922=$B$3)*('Data - victims'!$D$2:$D$40922))=0,"..",SUMPRODUCT(('Data - victims'!$A$2:$A$40922=B$4)*('Data - victims'!$B$2:$B$40922=$A35)*('Data - victims'!$C$2:$C$40922=$B$3)*('Data - victims'!$D$2:$D$40922)))))</f>
        <v>313</v>
      </c>
      <c r="C35" s="9" cm="1">
        <f t="array" ref="C35">IF($B$3="Total non-fatal casualties",IF(SUMPRODUCT(('Data - victims'!$A$2:$A$40922=C$4)*('Data - victims'!$B$2:$B$40922=$A35)*('Data - victims'!$C$2:$C$40922="Total non-fatal casualties")*('Data - victims'!$D$2:$D$40922))+SUMPRODUCT(('Data - victims'!$A$2:$A$40922=C$4)*('Data - victims'!$B$2:$B$40922=$A35)*('Data - victims'!$C$2:$C$40922="Hospital severe")*('Data - victims'!$D$2:$D$40922))+SUMPRODUCT(('Data - victims'!$A$2:$A$40922=C$4)*('Data - victims'!$B$2:$B$40922=$A35)*('Data - victims'!$C$2:$C$40922="Hospital slight")*('Data - victims'!$D$2:$D$40922))+SUMPRODUCT(('Data - victims'!$A$2:$A$40922=C$4)*('Data - victims'!$B$2:$B$40922=$A35)*('Data - victims'!$C$2:$C$40922="First aid")*('Data - victims'!$D$2:$D$40922))+SUMPRODUCT(('Data - victims'!$A$2:$A$40922=C$4)*('Data - victims'!$B$2:$B$40922=$A35)*('Data - victims'!$C$2:$C$40922="Precautionary checks")*('Data - victims'!$D$2:$D$40922))=0,"..",SUMPRODUCT(('Data - victims'!$A$2:$A$40922=C$4)*('Data - victims'!$B$2:$B$40922=$A35)*('Data - victims'!$C$2:$C$40922="Total non-fatal casualties")*('Data - victims'!$D$2:$D$40922))+SUMPRODUCT(('Data - victims'!$A$2:$A$40922=C$4)*('Data - victims'!$B$2:$B$40922=$A35)*('Data - victims'!$C$2:$C$40922="Hospital severe")*('Data - victims'!$D$2:$D$40922))+SUMPRODUCT(('Data - victims'!$A$2:$A$40922=C$4)*('Data - victims'!$B$2:$B$40922=$A35)*('Data - victims'!$C$2:$C$40922="Hospital slight")*('Data - victims'!$D$2:$D$40922))+SUMPRODUCT(('Data - victims'!$A$2:$A$40922=C$4)*('Data - victims'!$B$2:$B$40922=$A35)*('Data - victims'!$C$2:$C$40922="First aid")*('Data - victims'!$D$2:$D$40922))+SUMPRODUCT(('Data - victims'!$A$2:$A$40922=C$4)*('Data - victims'!$B$2:$B$40922=$A35)*('Data - victims'!$C$2:$C$40922="Precautionary checks")*('Data - victims'!$D$2:$D$40922))),IF($B$3="Total casualties requiring hospital treatment",IF(SUMPRODUCT(('Data - victims'!$A$2:$A$40922=C$4)*('Data - victims'!$B$2:$B$40922=$A35)*('Data - victims'!$C$2:$C$40922="Total casualties requiring hospital treatment")*('Data - victims'!$D$2:$D$40922))+SUMPRODUCT(('Data - victims'!$A$2:$A$40922=C$4)*('Data - victims'!$B$2:$B$40922=$A35)*('Data - victims'!$C$2:$C$40922="Hospital severe")*('Data - victims'!$D$2:$D$40922))+SUMPRODUCT(('Data - victims'!$A$2:$A$40922=C$4)*('Data - victims'!$B$2:$B$40922=$A35)*('Data - victims'!$C$2:$C$40922="Hospital slight")*('Data - victims'!$D$2:$D$40922))=0,"..",SUMPRODUCT(('Data - victims'!$A$2:$A$40922=C$4)*('Data - victims'!$B$2:$B$40922=$A35)*('Data - victims'!$C$2:$C$40922="Total casualties requiring hospital treatment")*('Data - victims'!$D$2:$D$40922))+SUMPRODUCT(('Data - victims'!$A$2:$A$40922=C$4)*('Data - victims'!$B$2:$B$40922=$A35)*('Data - victims'!$C$2:$C$40922="Hospital severe")*('Data - victims'!$D$2:$D$40922))+SUMPRODUCT(('Data - victims'!$A$2:$A$40922=C$4)*('Data - victims'!$B$2:$B$40922=$A35)*('Data - victims'!$C$2:$C$40922="Hospital slight")*('Data - victims'!$D$2:$D$40922))),IF(SUMPRODUCT(('Data - victims'!$A$2:$A$40922=C$4)*('Data - victims'!$B$2:$B$40922=$A35)*('Data - victims'!$C$2:$C$40922=$B$3)*('Data - victims'!$D$2:$D$40922))=0,"..",SUMPRODUCT(('Data - victims'!$A$2:$A$40922=C$4)*('Data - victims'!$B$2:$B$40922=$A35)*('Data - victims'!$C$2:$C$40922=$B$3)*('Data - victims'!$D$2:$D$40922)))))</f>
        <v>59</v>
      </c>
      <c r="D35" s="9" cm="1">
        <f t="array" ref="D35">IF($B$3="Total non-fatal casualties",IF(SUMPRODUCT(('Data - victims'!$A$2:$A$40922=D$4)*('Data - victims'!$B$2:$B$40922=$A35)*('Data - victims'!$C$2:$C$40922="Total non-fatal casualties")*('Data - victims'!$D$2:$D$40922))+SUMPRODUCT(('Data - victims'!$A$2:$A$40922=D$4)*('Data - victims'!$B$2:$B$40922=$A35)*('Data - victims'!$C$2:$C$40922="Hospital severe")*('Data - victims'!$D$2:$D$40922))+SUMPRODUCT(('Data - victims'!$A$2:$A$40922=D$4)*('Data - victims'!$B$2:$B$40922=$A35)*('Data - victims'!$C$2:$C$40922="Hospital slight")*('Data - victims'!$D$2:$D$40922))+SUMPRODUCT(('Data - victims'!$A$2:$A$40922=D$4)*('Data - victims'!$B$2:$B$40922=$A35)*('Data - victims'!$C$2:$C$40922="First aid")*('Data - victims'!$D$2:$D$40922))+SUMPRODUCT(('Data - victims'!$A$2:$A$40922=D$4)*('Data - victims'!$B$2:$B$40922=$A35)*('Data - victims'!$C$2:$C$40922="Precautionary checks")*('Data - victims'!$D$2:$D$40922))=0,"..",SUMPRODUCT(('Data - victims'!$A$2:$A$40922=D$4)*('Data - victims'!$B$2:$B$40922=$A35)*('Data - victims'!$C$2:$C$40922="Total non-fatal casualties")*('Data - victims'!$D$2:$D$40922))+SUMPRODUCT(('Data - victims'!$A$2:$A$40922=D$4)*('Data - victims'!$B$2:$B$40922=$A35)*('Data - victims'!$C$2:$C$40922="Hospital severe")*('Data - victims'!$D$2:$D$40922))+SUMPRODUCT(('Data - victims'!$A$2:$A$40922=D$4)*('Data - victims'!$B$2:$B$40922=$A35)*('Data - victims'!$C$2:$C$40922="Hospital slight")*('Data - victims'!$D$2:$D$40922))+SUMPRODUCT(('Data - victims'!$A$2:$A$40922=D$4)*('Data - victims'!$B$2:$B$40922=$A35)*('Data - victims'!$C$2:$C$40922="First aid")*('Data - victims'!$D$2:$D$40922))+SUMPRODUCT(('Data - victims'!$A$2:$A$40922=D$4)*('Data - victims'!$B$2:$B$40922=$A35)*('Data - victims'!$C$2:$C$40922="Precautionary checks")*('Data - victims'!$D$2:$D$40922))),IF($B$3="Total casualties requiring hospital treatment",IF(SUMPRODUCT(('Data - victims'!$A$2:$A$40922=D$4)*('Data - victims'!$B$2:$B$40922=$A35)*('Data - victims'!$C$2:$C$40922="Total casualties requiring hospital treatment")*('Data - victims'!$D$2:$D$40922))+SUMPRODUCT(('Data - victims'!$A$2:$A$40922=D$4)*('Data - victims'!$B$2:$B$40922=$A35)*('Data - victims'!$C$2:$C$40922="Hospital severe")*('Data - victims'!$D$2:$D$40922))+SUMPRODUCT(('Data - victims'!$A$2:$A$40922=D$4)*('Data - victims'!$B$2:$B$40922=$A35)*('Data - victims'!$C$2:$C$40922="Hospital slight")*('Data - victims'!$D$2:$D$40922))=0,"..",SUMPRODUCT(('Data - victims'!$A$2:$A$40922=D$4)*('Data - victims'!$B$2:$B$40922=$A35)*('Data - victims'!$C$2:$C$40922="Total casualties requiring hospital treatment")*('Data - victims'!$D$2:$D$40922))+SUMPRODUCT(('Data - victims'!$A$2:$A$40922=D$4)*('Data - victims'!$B$2:$B$40922=$A35)*('Data - victims'!$C$2:$C$40922="Hospital severe")*('Data - victims'!$D$2:$D$40922))+SUMPRODUCT(('Data - victims'!$A$2:$A$40922=D$4)*('Data - victims'!$B$2:$B$40922=$A35)*('Data - victims'!$C$2:$C$40922="Hospital slight")*('Data - victims'!$D$2:$D$40922))),IF(SUMPRODUCT(('Data - victims'!$A$2:$A$40922=D$4)*('Data - victims'!$B$2:$B$40922=$A35)*('Data - victims'!$C$2:$C$40922=$B$3)*('Data - victims'!$D$2:$D$40922))=0,"..",SUMPRODUCT(('Data - victims'!$A$2:$A$40922=D$4)*('Data - victims'!$B$2:$B$40922=$A35)*('Data - victims'!$C$2:$C$40922=$B$3)*('Data - victims'!$D$2:$D$40922)))))</f>
        <v>23</v>
      </c>
      <c r="E35" s="9" cm="1">
        <f t="array" ref="E35">IF(SUMPRODUCT(('Data - victims'!$A$2:$A$40922=E$4)*('Data - victims'!$B$2:$B$40922=$A35)*('Data - victims'!$C$2:$C$40922=$B$3)*('Data - victims'!$D$2:$D$40922))=0,IF(OR(B35="..",C35="..",D35=".."),"..",IF(B35+C35+D35=0,"..",B35+C35+D35)),SUMPRODUCT(('Data - victims'!$A$2:$A$40922=E$4)*('Data - victims'!$B$2:$B$40922=$A35)*('Data - victims'!$C$2:$C$40922=$B$3)*('Data - victims'!$D$2:$D$40922)))</f>
        <v>395</v>
      </c>
      <c r="F35" s="37">
        <f t="shared" si="0"/>
        <v>6</v>
      </c>
      <c r="G35" s="37">
        <f t="shared" si="1"/>
        <v>11</v>
      </c>
      <c r="H35" s="37">
        <f t="shared" si="2"/>
        <v>8</v>
      </c>
      <c r="I35" s="37">
        <f t="shared" si="3"/>
        <v>6</v>
      </c>
      <c r="K35" s="38" cm="1">
        <f t="array" ref="K35">IF(SUMPRODUCT(('Data - population'!$B$2:$B$2996=$A35)*('Data - population'!$C$2:$C$2996=K$4)*('Data - population'!$D$2:$D$2996)),SUMPRODUCT(('Data - population'!$B$2:$B$2996=$A35)*('Data - population'!$C$2:$C$2996=K$4)*('Data - population'!$D$2:$D$2996)),"..")</f>
        <v>53107200</v>
      </c>
      <c r="L35" s="38" cm="1">
        <f t="array" ref="L35">IF(SUMPRODUCT(('Data - population'!$B$2:$B$2996=$A35)*('Data - population'!$C$2:$C$2996=L$4)*('Data - population'!$D$2:$D$2996)),SUMPRODUCT(('Data - population'!$B$2:$B$2996=$A35)*('Data - population'!$C$2:$C$2996=L$4)*('Data - population'!$D$2:$D$2996)),"..")</f>
        <v>5299900</v>
      </c>
      <c r="M35" s="38" cm="1">
        <f t="array" ref="M35">IF(SUMPRODUCT(('Data - population'!$B$2:$B$2996=$A35)*('Data - population'!$C$2:$C$2996=M$4)*('Data - population'!$D$2:$D$2996)),SUMPRODUCT(('Data - population'!$B$2:$B$2996=$A35)*('Data - population'!$C$2:$C$2996=M$4)*('Data - population'!$D$2:$D$2996)),"..")</f>
        <v>3063800</v>
      </c>
      <c r="N35" s="38" cm="1">
        <f t="array" ref="N35">IF(SUMPRODUCT(('Data - population'!$B$2:$B$2996=$A35)*('Data - population'!$C$2:$C$2996=N$4)*('Data - population'!$D$2:$D$2996)),SUMPRODUCT(('Data - population'!$B$2:$B$2996=$A35)*('Data - population'!$C$2:$C$2996=N$4)*('Data - population'!$D$2:$D$2996)),"..")</f>
        <v>61470800</v>
      </c>
      <c r="P35" s="42"/>
    </row>
    <row r="36" spans="1:16" x14ac:dyDescent="0.25">
      <c r="A36" t="s">
        <v>36</v>
      </c>
      <c r="B36" s="9" cm="1">
        <f t="array" ref="B36">IF($B$3="Total non-fatal casualties",IF(SUMPRODUCT(('Data - victims'!$A$2:$A$40922=B$4)*('Data - victims'!$B$2:$B$40922=$A36)*('Data - victims'!$C$2:$C$40922="Total non-fatal casualties")*('Data - victims'!$D$2:$D$40922))+SUMPRODUCT(('Data - victims'!$A$2:$A$40922=B$4)*('Data - victims'!$B$2:$B$40922=$A36)*('Data - victims'!$C$2:$C$40922="Hospital severe")*('Data - victims'!$D$2:$D$40922))+SUMPRODUCT(('Data - victims'!$A$2:$A$40922=B$4)*('Data - victims'!$B$2:$B$40922=$A36)*('Data - victims'!$C$2:$C$40922="Hospital slight")*('Data - victims'!$D$2:$D$40922))+SUMPRODUCT(('Data - victims'!$A$2:$A$40922=B$4)*('Data - victims'!$B$2:$B$40922=$A36)*('Data - victims'!$C$2:$C$40922="First aid")*('Data - victims'!$D$2:$D$40922))+SUMPRODUCT(('Data - victims'!$A$2:$A$40922=B$4)*('Data - victims'!$B$2:$B$40922=$A36)*('Data - victims'!$C$2:$C$40922="Precautionary checks")*('Data - victims'!$D$2:$D$40922))=0,"..",SUMPRODUCT(('Data - victims'!$A$2:$A$40922=B$4)*('Data - victims'!$B$2:$B$40922=$A36)*('Data - victims'!$C$2:$C$40922="Total non-fatal casualties")*('Data - victims'!$D$2:$D$40922))+SUMPRODUCT(('Data - victims'!$A$2:$A$40922=B$4)*('Data - victims'!$B$2:$B$40922=$A36)*('Data - victims'!$C$2:$C$40922="Hospital severe")*('Data - victims'!$D$2:$D$40922))+SUMPRODUCT(('Data - victims'!$A$2:$A$40922=B$4)*('Data - victims'!$B$2:$B$40922=$A36)*('Data - victims'!$C$2:$C$40922="Hospital slight")*('Data - victims'!$D$2:$D$40922))+SUMPRODUCT(('Data - victims'!$A$2:$A$40922=B$4)*('Data - victims'!$B$2:$B$40922=$A36)*('Data - victims'!$C$2:$C$40922="First aid")*('Data - victims'!$D$2:$D$40922))+SUMPRODUCT(('Data - victims'!$A$2:$A$40922=B$4)*('Data - victims'!$B$2:$B$40922=$A36)*('Data - victims'!$C$2:$C$40922="Precautionary checks")*('Data - victims'!$D$2:$D$40922))),IF($B$3="Total casualties requiring hospital treatment",IF(SUMPRODUCT(('Data - victims'!$A$2:$A$40922=B$4)*('Data - victims'!$B$2:$B$40922=$A36)*('Data - victims'!$C$2:$C$40922="Total casualties requiring hospital treatment")*('Data - victims'!$D$2:$D$40922))+SUMPRODUCT(('Data - victims'!$A$2:$A$40922=B$4)*('Data - victims'!$B$2:$B$40922=$A36)*('Data - victims'!$C$2:$C$40922="Hospital severe")*('Data - victims'!$D$2:$D$40922))+SUMPRODUCT(('Data - victims'!$A$2:$A$40922=B$4)*('Data - victims'!$B$2:$B$40922=$A36)*('Data - victims'!$C$2:$C$40922="Hospital slight")*('Data - victims'!$D$2:$D$40922))=0,"..",SUMPRODUCT(('Data - victims'!$A$2:$A$40922=B$4)*('Data - victims'!$B$2:$B$40922=$A36)*('Data - victims'!$C$2:$C$40922="Total casualties requiring hospital treatment")*('Data - victims'!$D$2:$D$40922))+SUMPRODUCT(('Data - victims'!$A$2:$A$40922=B$4)*('Data - victims'!$B$2:$B$40922=$A36)*('Data - victims'!$C$2:$C$40922="Hospital severe")*('Data - victims'!$D$2:$D$40922))+SUMPRODUCT(('Data - victims'!$A$2:$A$40922=B$4)*('Data - victims'!$B$2:$B$40922=$A36)*('Data - victims'!$C$2:$C$40922="Hospital slight")*('Data - victims'!$D$2:$D$40922))),IF(SUMPRODUCT(('Data - victims'!$A$2:$A$40922=B$4)*('Data - victims'!$B$2:$B$40922=$A36)*('Data - victims'!$C$2:$C$40922=$B$3)*('Data - victims'!$D$2:$D$40922))=0,"..",SUMPRODUCT(('Data - victims'!$A$2:$A$40922=B$4)*('Data - victims'!$B$2:$B$40922=$A36)*('Data - victims'!$C$2:$C$40922=$B$3)*('Data - victims'!$D$2:$D$40922)))))</f>
        <v>286</v>
      </c>
      <c r="C36" s="9" cm="1">
        <f t="array" ref="C36">IF($B$3="Total non-fatal casualties",IF(SUMPRODUCT(('Data - victims'!$A$2:$A$40922=C$4)*('Data - victims'!$B$2:$B$40922=$A36)*('Data - victims'!$C$2:$C$40922="Total non-fatal casualties")*('Data - victims'!$D$2:$D$40922))+SUMPRODUCT(('Data - victims'!$A$2:$A$40922=C$4)*('Data - victims'!$B$2:$B$40922=$A36)*('Data - victims'!$C$2:$C$40922="Hospital severe")*('Data - victims'!$D$2:$D$40922))+SUMPRODUCT(('Data - victims'!$A$2:$A$40922=C$4)*('Data - victims'!$B$2:$B$40922=$A36)*('Data - victims'!$C$2:$C$40922="Hospital slight")*('Data - victims'!$D$2:$D$40922))+SUMPRODUCT(('Data - victims'!$A$2:$A$40922=C$4)*('Data - victims'!$B$2:$B$40922=$A36)*('Data - victims'!$C$2:$C$40922="First aid")*('Data - victims'!$D$2:$D$40922))+SUMPRODUCT(('Data - victims'!$A$2:$A$40922=C$4)*('Data - victims'!$B$2:$B$40922=$A36)*('Data - victims'!$C$2:$C$40922="Precautionary checks")*('Data - victims'!$D$2:$D$40922))=0,"..",SUMPRODUCT(('Data - victims'!$A$2:$A$40922=C$4)*('Data - victims'!$B$2:$B$40922=$A36)*('Data - victims'!$C$2:$C$40922="Total non-fatal casualties")*('Data - victims'!$D$2:$D$40922))+SUMPRODUCT(('Data - victims'!$A$2:$A$40922=C$4)*('Data - victims'!$B$2:$B$40922=$A36)*('Data - victims'!$C$2:$C$40922="Hospital severe")*('Data - victims'!$D$2:$D$40922))+SUMPRODUCT(('Data - victims'!$A$2:$A$40922=C$4)*('Data - victims'!$B$2:$B$40922=$A36)*('Data - victims'!$C$2:$C$40922="Hospital slight")*('Data - victims'!$D$2:$D$40922))+SUMPRODUCT(('Data - victims'!$A$2:$A$40922=C$4)*('Data - victims'!$B$2:$B$40922=$A36)*('Data - victims'!$C$2:$C$40922="First aid")*('Data - victims'!$D$2:$D$40922))+SUMPRODUCT(('Data - victims'!$A$2:$A$40922=C$4)*('Data - victims'!$B$2:$B$40922=$A36)*('Data - victims'!$C$2:$C$40922="Precautionary checks")*('Data - victims'!$D$2:$D$40922))),IF($B$3="Total casualties requiring hospital treatment",IF(SUMPRODUCT(('Data - victims'!$A$2:$A$40922=C$4)*('Data - victims'!$B$2:$B$40922=$A36)*('Data - victims'!$C$2:$C$40922="Total casualties requiring hospital treatment")*('Data - victims'!$D$2:$D$40922))+SUMPRODUCT(('Data - victims'!$A$2:$A$40922=C$4)*('Data - victims'!$B$2:$B$40922=$A36)*('Data - victims'!$C$2:$C$40922="Hospital severe")*('Data - victims'!$D$2:$D$40922))+SUMPRODUCT(('Data - victims'!$A$2:$A$40922=C$4)*('Data - victims'!$B$2:$B$40922=$A36)*('Data - victims'!$C$2:$C$40922="Hospital slight")*('Data - victims'!$D$2:$D$40922))=0,"..",SUMPRODUCT(('Data - victims'!$A$2:$A$40922=C$4)*('Data - victims'!$B$2:$B$40922=$A36)*('Data - victims'!$C$2:$C$40922="Total casualties requiring hospital treatment")*('Data - victims'!$D$2:$D$40922))+SUMPRODUCT(('Data - victims'!$A$2:$A$40922=C$4)*('Data - victims'!$B$2:$B$40922=$A36)*('Data - victims'!$C$2:$C$40922="Hospital severe")*('Data - victims'!$D$2:$D$40922))+SUMPRODUCT(('Data - victims'!$A$2:$A$40922=C$4)*('Data - victims'!$B$2:$B$40922=$A36)*('Data - victims'!$C$2:$C$40922="Hospital slight")*('Data - victims'!$D$2:$D$40922))),IF(SUMPRODUCT(('Data - victims'!$A$2:$A$40922=C$4)*('Data - victims'!$B$2:$B$40922=$A36)*('Data - victims'!$C$2:$C$40922=$B$3)*('Data - victims'!$D$2:$D$40922))=0,"..",SUMPRODUCT(('Data - victims'!$A$2:$A$40922=C$4)*('Data - victims'!$B$2:$B$40922=$A36)*('Data - victims'!$C$2:$C$40922=$B$3)*('Data - victims'!$D$2:$D$40922)))))</f>
        <v>46</v>
      </c>
      <c r="D36" s="9" cm="1">
        <f t="array" ref="D36">IF($B$3="Total non-fatal casualties",IF(SUMPRODUCT(('Data - victims'!$A$2:$A$40922=D$4)*('Data - victims'!$B$2:$B$40922=$A36)*('Data - victims'!$C$2:$C$40922="Total non-fatal casualties")*('Data - victims'!$D$2:$D$40922))+SUMPRODUCT(('Data - victims'!$A$2:$A$40922=D$4)*('Data - victims'!$B$2:$B$40922=$A36)*('Data - victims'!$C$2:$C$40922="Hospital severe")*('Data - victims'!$D$2:$D$40922))+SUMPRODUCT(('Data - victims'!$A$2:$A$40922=D$4)*('Data - victims'!$B$2:$B$40922=$A36)*('Data - victims'!$C$2:$C$40922="Hospital slight")*('Data - victims'!$D$2:$D$40922))+SUMPRODUCT(('Data - victims'!$A$2:$A$40922=D$4)*('Data - victims'!$B$2:$B$40922=$A36)*('Data - victims'!$C$2:$C$40922="First aid")*('Data - victims'!$D$2:$D$40922))+SUMPRODUCT(('Data - victims'!$A$2:$A$40922=D$4)*('Data - victims'!$B$2:$B$40922=$A36)*('Data - victims'!$C$2:$C$40922="Precautionary checks")*('Data - victims'!$D$2:$D$40922))=0,"..",SUMPRODUCT(('Data - victims'!$A$2:$A$40922=D$4)*('Data - victims'!$B$2:$B$40922=$A36)*('Data - victims'!$C$2:$C$40922="Total non-fatal casualties")*('Data - victims'!$D$2:$D$40922))+SUMPRODUCT(('Data - victims'!$A$2:$A$40922=D$4)*('Data - victims'!$B$2:$B$40922=$A36)*('Data - victims'!$C$2:$C$40922="Hospital severe")*('Data - victims'!$D$2:$D$40922))+SUMPRODUCT(('Data - victims'!$A$2:$A$40922=D$4)*('Data - victims'!$B$2:$B$40922=$A36)*('Data - victims'!$C$2:$C$40922="Hospital slight")*('Data - victims'!$D$2:$D$40922))+SUMPRODUCT(('Data - victims'!$A$2:$A$40922=D$4)*('Data - victims'!$B$2:$B$40922=$A36)*('Data - victims'!$C$2:$C$40922="First aid")*('Data - victims'!$D$2:$D$40922))+SUMPRODUCT(('Data - victims'!$A$2:$A$40922=D$4)*('Data - victims'!$B$2:$B$40922=$A36)*('Data - victims'!$C$2:$C$40922="Precautionary checks")*('Data - victims'!$D$2:$D$40922))),IF($B$3="Total casualties requiring hospital treatment",IF(SUMPRODUCT(('Data - victims'!$A$2:$A$40922=D$4)*('Data - victims'!$B$2:$B$40922=$A36)*('Data - victims'!$C$2:$C$40922="Total casualties requiring hospital treatment")*('Data - victims'!$D$2:$D$40922))+SUMPRODUCT(('Data - victims'!$A$2:$A$40922=D$4)*('Data - victims'!$B$2:$B$40922=$A36)*('Data - victims'!$C$2:$C$40922="Hospital severe")*('Data - victims'!$D$2:$D$40922))+SUMPRODUCT(('Data - victims'!$A$2:$A$40922=D$4)*('Data - victims'!$B$2:$B$40922=$A36)*('Data - victims'!$C$2:$C$40922="Hospital slight")*('Data - victims'!$D$2:$D$40922))=0,"..",SUMPRODUCT(('Data - victims'!$A$2:$A$40922=D$4)*('Data - victims'!$B$2:$B$40922=$A36)*('Data - victims'!$C$2:$C$40922="Total casualties requiring hospital treatment")*('Data - victims'!$D$2:$D$40922))+SUMPRODUCT(('Data - victims'!$A$2:$A$40922=D$4)*('Data - victims'!$B$2:$B$40922=$A36)*('Data - victims'!$C$2:$C$40922="Hospital severe")*('Data - victims'!$D$2:$D$40922))+SUMPRODUCT(('Data - victims'!$A$2:$A$40922=D$4)*('Data - victims'!$B$2:$B$40922=$A36)*('Data - victims'!$C$2:$C$40922="Hospital slight")*('Data - victims'!$D$2:$D$40922))),IF(SUMPRODUCT(('Data - victims'!$A$2:$A$40922=D$4)*('Data - victims'!$B$2:$B$40922=$A36)*('Data - victims'!$C$2:$C$40922=$B$3)*('Data - victims'!$D$2:$D$40922))=0,"..",SUMPRODUCT(('Data - victims'!$A$2:$A$40922=D$4)*('Data - victims'!$B$2:$B$40922=$A36)*('Data - victims'!$C$2:$C$40922=$B$3)*('Data - victims'!$D$2:$D$40922)))))</f>
        <v>17</v>
      </c>
      <c r="E36" s="9" cm="1">
        <f t="array" ref="E36">IF(SUMPRODUCT(('Data - victims'!$A$2:$A$40922=E$4)*('Data - victims'!$B$2:$B$40922=$A36)*('Data - victims'!$C$2:$C$40922=$B$3)*('Data - victims'!$D$2:$D$40922))=0,IF(OR(B36="..",C36="..",D36=".."),"..",IF(B36+C36+D36=0,"..",B36+C36+D36)),SUMPRODUCT(('Data - victims'!$A$2:$A$40922=E$4)*('Data - victims'!$B$2:$B$40922=$A36)*('Data - victims'!$C$2:$C$40922=$B$3)*('Data - victims'!$D$2:$D$40922)))</f>
        <v>349</v>
      </c>
      <c r="F36" s="37">
        <f t="shared" si="0"/>
        <v>5</v>
      </c>
      <c r="G36" s="37">
        <f t="shared" si="1"/>
        <v>9</v>
      </c>
      <c r="H36" s="37">
        <f t="shared" si="2"/>
        <v>6</v>
      </c>
      <c r="I36" s="37">
        <f t="shared" si="3"/>
        <v>6</v>
      </c>
      <c r="K36" s="38" cm="1">
        <f t="array" ref="K36">IF(SUMPRODUCT(('Data - population'!$B$2:$B$2996=$A36)*('Data - population'!$C$2:$C$2996=K$4)*('Data - population'!$D$2:$D$2996)),SUMPRODUCT(('Data - population'!$B$2:$B$2996=$A36)*('Data - population'!$C$2:$C$2996=K$4)*('Data - population'!$D$2:$D$2996)),"..")</f>
        <v>53506800</v>
      </c>
      <c r="L36" s="38" cm="1">
        <f t="array" ref="L36">IF(SUMPRODUCT(('Data - population'!$B$2:$B$2996=$A36)*('Data - population'!$C$2:$C$2996=L$4)*('Data - population'!$D$2:$D$2996)),SUMPRODUCT(('Data - population'!$B$2:$B$2996=$A36)*('Data - population'!$C$2:$C$2996=L$4)*('Data - population'!$D$2:$D$2996)),"..")</f>
        <v>5308500</v>
      </c>
      <c r="M36" s="38" cm="1">
        <f t="array" ref="M36">IF(SUMPRODUCT(('Data - population'!$B$2:$B$2996=$A36)*('Data - population'!$C$2:$C$2996=M$4)*('Data - population'!$D$2:$D$2996)),SUMPRODUCT(('Data - population'!$B$2:$B$2996=$A36)*('Data - population'!$C$2:$C$2996=M$4)*('Data - population'!$D$2:$D$2996)),"..")</f>
        <v>3070900</v>
      </c>
      <c r="N36" s="38" cm="1">
        <f t="array" ref="N36">IF(SUMPRODUCT(('Data - population'!$B$2:$B$2996=$A36)*('Data - population'!$C$2:$C$2996=N$4)*('Data - population'!$D$2:$D$2996)),SUMPRODUCT(('Data - population'!$B$2:$B$2996=$A36)*('Data - population'!$C$2:$C$2996=N$4)*('Data - population'!$D$2:$D$2996)),"..")</f>
        <v>61886200</v>
      </c>
      <c r="P36" s="42"/>
    </row>
    <row r="37" spans="1:16" x14ac:dyDescent="0.25">
      <c r="A37" t="s">
        <v>37</v>
      </c>
      <c r="B37" s="9" cm="1">
        <f t="array" ref="B37">IF($B$3="Total non-fatal casualties",IF(SUMPRODUCT(('Data - victims'!$A$2:$A$40922=B$4)*('Data - victims'!$B$2:$B$40922=$A37)*('Data - victims'!$C$2:$C$40922="Total non-fatal casualties")*('Data - victims'!$D$2:$D$40922))+SUMPRODUCT(('Data - victims'!$A$2:$A$40922=B$4)*('Data - victims'!$B$2:$B$40922=$A37)*('Data - victims'!$C$2:$C$40922="Hospital severe")*('Data - victims'!$D$2:$D$40922))+SUMPRODUCT(('Data - victims'!$A$2:$A$40922=B$4)*('Data - victims'!$B$2:$B$40922=$A37)*('Data - victims'!$C$2:$C$40922="Hospital slight")*('Data - victims'!$D$2:$D$40922))+SUMPRODUCT(('Data - victims'!$A$2:$A$40922=B$4)*('Data - victims'!$B$2:$B$40922=$A37)*('Data - victims'!$C$2:$C$40922="First aid")*('Data - victims'!$D$2:$D$40922))+SUMPRODUCT(('Data - victims'!$A$2:$A$40922=B$4)*('Data - victims'!$B$2:$B$40922=$A37)*('Data - victims'!$C$2:$C$40922="Precautionary checks")*('Data - victims'!$D$2:$D$40922))=0,"..",SUMPRODUCT(('Data - victims'!$A$2:$A$40922=B$4)*('Data - victims'!$B$2:$B$40922=$A37)*('Data - victims'!$C$2:$C$40922="Total non-fatal casualties")*('Data - victims'!$D$2:$D$40922))+SUMPRODUCT(('Data - victims'!$A$2:$A$40922=B$4)*('Data - victims'!$B$2:$B$40922=$A37)*('Data - victims'!$C$2:$C$40922="Hospital severe")*('Data - victims'!$D$2:$D$40922))+SUMPRODUCT(('Data - victims'!$A$2:$A$40922=B$4)*('Data - victims'!$B$2:$B$40922=$A37)*('Data - victims'!$C$2:$C$40922="Hospital slight")*('Data - victims'!$D$2:$D$40922))+SUMPRODUCT(('Data - victims'!$A$2:$A$40922=B$4)*('Data - victims'!$B$2:$B$40922=$A37)*('Data - victims'!$C$2:$C$40922="First aid")*('Data - victims'!$D$2:$D$40922))+SUMPRODUCT(('Data - victims'!$A$2:$A$40922=B$4)*('Data - victims'!$B$2:$B$40922=$A37)*('Data - victims'!$C$2:$C$40922="Precautionary checks")*('Data - victims'!$D$2:$D$40922))),IF($B$3="Total casualties requiring hospital treatment",IF(SUMPRODUCT(('Data - victims'!$A$2:$A$40922=B$4)*('Data - victims'!$B$2:$B$40922=$A37)*('Data - victims'!$C$2:$C$40922="Total casualties requiring hospital treatment")*('Data - victims'!$D$2:$D$40922))+SUMPRODUCT(('Data - victims'!$A$2:$A$40922=B$4)*('Data - victims'!$B$2:$B$40922=$A37)*('Data - victims'!$C$2:$C$40922="Hospital severe")*('Data - victims'!$D$2:$D$40922))+SUMPRODUCT(('Data - victims'!$A$2:$A$40922=B$4)*('Data - victims'!$B$2:$B$40922=$A37)*('Data - victims'!$C$2:$C$40922="Hospital slight")*('Data - victims'!$D$2:$D$40922))=0,"..",SUMPRODUCT(('Data - victims'!$A$2:$A$40922=B$4)*('Data - victims'!$B$2:$B$40922=$A37)*('Data - victims'!$C$2:$C$40922="Total casualties requiring hospital treatment")*('Data - victims'!$D$2:$D$40922))+SUMPRODUCT(('Data - victims'!$A$2:$A$40922=B$4)*('Data - victims'!$B$2:$B$40922=$A37)*('Data - victims'!$C$2:$C$40922="Hospital severe")*('Data - victims'!$D$2:$D$40922))+SUMPRODUCT(('Data - victims'!$A$2:$A$40922=B$4)*('Data - victims'!$B$2:$B$40922=$A37)*('Data - victims'!$C$2:$C$40922="Hospital slight")*('Data - victims'!$D$2:$D$40922))),IF(SUMPRODUCT(('Data - victims'!$A$2:$A$40922=B$4)*('Data - victims'!$B$2:$B$40922=$A37)*('Data - victims'!$C$2:$C$40922=$B$3)*('Data - victims'!$D$2:$D$40922))=0,"..",SUMPRODUCT(('Data - victims'!$A$2:$A$40922=B$4)*('Data - victims'!$B$2:$B$40922=$A37)*('Data - victims'!$C$2:$C$40922=$B$3)*('Data - victims'!$D$2:$D$40922)))))</f>
        <v>276</v>
      </c>
      <c r="C37" s="9" cm="1">
        <f t="array" ref="C37">IF($B$3="Total non-fatal casualties",IF(SUMPRODUCT(('Data - victims'!$A$2:$A$40922=C$4)*('Data - victims'!$B$2:$B$40922=$A37)*('Data - victims'!$C$2:$C$40922="Total non-fatal casualties")*('Data - victims'!$D$2:$D$40922))+SUMPRODUCT(('Data - victims'!$A$2:$A$40922=C$4)*('Data - victims'!$B$2:$B$40922=$A37)*('Data - victims'!$C$2:$C$40922="Hospital severe")*('Data - victims'!$D$2:$D$40922))+SUMPRODUCT(('Data - victims'!$A$2:$A$40922=C$4)*('Data - victims'!$B$2:$B$40922=$A37)*('Data - victims'!$C$2:$C$40922="Hospital slight")*('Data - victims'!$D$2:$D$40922))+SUMPRODUCT(('Data - victims'!$A$2:$A$40922=C$4)*('Data - victims'!$B$2:$B$40922=$A37)*('Data - victims'!$C$2:$C$40922="First aid")*('Data - victims'!$D$2:$D$40922))+SUMPRODUCT(('Data - victims'!$A$2:$A$40922=C$4)*('Data - victims'!$B$2:$B$40922=$A37)*('Data - victims'!$C$2:$C$40922="Precautionary checks")*('Data - victims'!$D$2:$D$40922))=0,"..",SUMPRODUCT(('Data - victims'!$A$2:$A$40922=C$4)*('Data - victims'!$B$2:$B$40922=$A37)*('Data - victims'!$C$2:$C$40922="Total non-fatal casualties")*('Data - victims'!$D$2:$D$40922))+SUMPRODUCT(('Data - victims'!$A$2:$A$40922=C$4)*('Data - victims'!$B$2:$B$40922=$A37)*('Data - victims'!$C$2:$C$40922="Hospital severe")*('Data - victims'!$D$2:$D$40922))+SUMPRODUCT(('Data - victims'!$A$2:$A$40922=C$4)*('Data - victims'!$B$2:$B$40922=$A37)*('Data - victims'!$C$2:$C$40922="Hospital slight")*('Data - victims'!$D$2:$D$40922))+SUMPRODUCT(('Data - victims'!$A$2:$A$40922=C$4)*('Data - victims'!$B$2:$B$40922=$A37)*('Data - victims'!$C$2:$C$40922="First aid")*('Data - victims'!$D$2:$D$40922))+SUMPRODUCT(('Data - victims'!$A$2:$A$40922=C$4)*('Data - victims'!$B$2:$B$40922=$A37)*('Data - victims'!$C$2:$C$40922="Precautionary checks")*('Data - victims'!$D$2:$D$40922))),IF($B$3="Total casualties requiring hospital treatment",IF(SUMPRODUCT(('Data - victims'!$A$2:$A$40922=C$4)*('Data - victims'!$B$2:$B$40922=$A37)*('Data - victims'!$C$2:$C$40922="Total casualties requiring hospital treatment")*('Data - victims'!$D$2:$D$40922))+SUMPRODUCT(('Data - victims'!$A$2:$A$40922=C$4)*('Data - victims'!$B$2:$B$40922=$A37)*('Data - victims'!$C$2:$C$40922="Hospital severe")*('Data - victims'!$D$2:$D$40922))+SUMPRODUCT(('Data - victims'!$A$2:$A$40922=C$4)*('Data - victims'!$B$2:$B$40922=$A37)*('Data - victims'!$C$2:$C$40922="Hospital slight")*('Data - victims'!$D$2:$D$40922))=0,"..",SUMPRODUCT(('Data - victims'!$A$2:$A$40922=C$4)*('Data - victims'!$B$2:$B$40922=$A37)*('Data - victims'!$C$2:$C$40922="Total casualties requiring hospital treatment")*('Data - victims'!$D$2:$D$40922))+SUMPRODUCT(('Data - victims'!$A$2:$A$40922=C$4)*('Data - victims'!$B$2:$B$40922=$A37)*('Data - victims'!$C$2:$C$40922="Hospital severe")*('Data - victims'!$D$2:$D$40922))+SUMPRODUCT(('Data - victims'!$A$2:$A$40922=C$4)*('Data - victims'!$B$2:$B$40922=$A37)*('Data - victims'!$C$2:$C$40922="Hospital slight")*('Data - victims'!$D$2:$D$40922))),IF(SUMPRODUCT(('Data - victims'!$A$2:$A$40922=C$4)*('Data - victims'!$B$2:$B$40922=$A37)*('Data - victims'!$C$2:$C$40922=$B$3)*('Data - victims'!$D$2:$D$40922))=0,"..",SUMPRODUCT(('Data - victims'!$A$2:$A$40922=C$4)*('Data - victims'!$B$2:$B$40922=$A37)*('Data - victims'!$C$2:$C$40922=$B$3)*('Data - victims'!$D$2:$D$40922)))))</f>
        <v>31</v>
      </c>
      <c r="D37" s="9" cm="1">
        <f t="array" ref="D37">IF($B$3="Total non-fatal casualties",IF(SUMPRODUCT(('Data - victims'!$A$2:$A$40922=D$4)*('Data - victims'!$B$2:$B$40922=$A37)*('Data - victims'!$C$2:$C$40922="Total non-fatal casualties")*('Data - victims'!$D$2:$D$40922))+SUMPRODUCT(('Data - victims'!$A$2:$A$40922=D$4)*('Data - victims'!$B$2:$B$40922=$A37)*('Data - victims'!$C$2:$C$40922="Hospital severe")*('Data - victims'!$D$2:$D$40922))+SUMPRODUCT(('Data - victims'!$A$2:$A$40922=D$4)*('Data - victims'!$B$2:$B$40922=$A37)*('Data - victims'!$C$2:$C$40922="Hospital slight")*('Data - victims'!$D$2:$D$40922))+SUMPRODUCT(('Data - victims'!$A$2:$A$40922=D$4)*('Data - victims'!$B$2:$B$40922=$A37)*('Data - victims'!$C$2:$C$40922="First aid")*('Data - victims'!$D$2:$D$40922))+SUMPRODUCT(('Data - victims'!$A$2:$A$40922=D$4)*('Data - victims'!$B$2:$B$40922=$A37)*('Data - victims'!$C$2:$C$40922="Precautionary checks")*('Data - victims'!$D$2:$D$40922))=0,"..",SUMPRODUCT(('Data - victims'!$A$2:$A$40922=D$4)*('Data - victims'!$B$2:$B$40922=$A37)*('Data - victims'!$C$2:$C$40922="Total non-fatal casualties")*('Data - victims'!$D$2:$D$40922))+SUMPRODUCT(('Data - victims'!$A$2:$A$40922=D$4)*('Data - victims'!$B$2:$B$40922=$A37)*('Data - victims'!$C$2:$C$40922="Hospital severe")*('Data - victims'!$D$2:$D$40922))+SUMPRODUCT(('Data - victims'!$A$2:$A$40922=D$4)*('Data - victims'!$B$2:$B$40922=$A37)*('Data - victims'!$C$2:$C$40922="Hospital slight")*('Data - victims'!$D$2:$D$40922))+SUMPRODUCT(('Data - victims'!$A$2:$A$40922=D$4)*('Data - victims'!$B$2:$B$40922=$A37)*('Data - victims'!$C$2:$C$40922="First aid")*('Data - victims'!$D$2:$D$40922))+SUMPRODUCT(('Data - victims'!$A$2:$A$40922=D$4)*('Data - victims'!$B$2:$B$40922=$A37)*('Data - victims'!$C$2:$C$40922="Precautionary checks")*('Data - victims'!$D$2:$D$40922))),IF($B$3="Total casualties requiring hospital treatment",IF(SUMPRODUCT(('Data - victims'!$A$2:$A$40922=D$4)*('Data - victims'!$B$2:$B$40922=$A37)*('Data - victims'!$C$2:$C$40922="Total casualties requiring hospital treatment")*('Data - victims'!$D$2:$D$40922))+SUMPRODUCT(('Data - victims'!$A$2:$A$40922=D$4)*('Data - victims'!$B$2:$B$40922=$A37)*('Data - victims'!$C$2:$C$40922="Hospital severe")*('Data - victims'!$D$2:$D$40922))+SUMPRODUCT(('Data - victims'!$A$2:$A$40922=D$4)*('Data - victims'!$B$2:$B$40922=$A37)*('Data - victims'!$C$2:$C$40922="Hospital slight")*('Data - victims'!$D$2:$D$40922))=0,"..",SUMPRODUCT(('Data - victims'!$A$2:$A$40922=D$4)*('Data - victims'!$B$2:$B$40922=$A37)*('Data - victims'!$C$2:$C$40922="Total casualties requiring hospital treatment")*('Data - victims'!$D$2:$D$40922))+SUMPRODUCT(('Data - victims'!$A$2:$A$40922=D$4)*('Data - victims'!$B$2:$B$40922=$A37)*('Data - victims'!$C$2:$C$40922="Hospital severe")*('Data - victims'!$D$2:$D$40922))+SUMPRODUCT(('Data - victims'!$A$2:$A$40922=D$4)*('Data - victims'!$B$2:$B$40922=$A37)*('Data - victims'!$C$2:$C$40922="Hospital slight")*('Data - victims'!$D$2:$D$40922))),IF(SUMPRODUCT(('Data - victims'!$A$2:$A$40922=D$4)*('Data - victims'!$B$2:$B$40922=$A37)*('Data - victims'!$C$2:$C$40922=$B$3)*('Data - victims'!$D$2:$D$40922))=0,"..",SUMPRODUCT(('Data - victims'!$A$2:$A$40922=D$4)*('Data - victims'!$B$2:$B$40922=$A37)*('Data - victims'!$C$2:$C$40922=$B$3)*('Data - victims'!$D$2:$D$40922)))))</f>
        <v>17</v>
      </c>
      <c r="E37" s="9" cm="1">
        <f t="array" ref="E37">IF(SUMPRODUCT(('Data - victims'!$A$2:$A$40922=E$4)*('Data - victims'!$B$2:$B$40922=$A37)*('Data - victims'!$C$2:$C$40922=$B$3)*('Data - victims'!$D$2:$D$40922))=0,IF(OR(B37="..",C37="..",D37=".."),"..",IF(B37+C37+D37=0,"..",B37+C37+D37)),SUMPRODUCT(('Data - victims'!$A$2:$A$40922=E$4)*('Data - victims'!$B$2:$B$40922=$A37)*('Data - victims'!$C$2:$C$40922=$B$3)*('Data - victims'!$D$2:$D$40922)))</f>
        <v>324</v>
      </c>
      <c r="F37" s="37">
        <f t="shared" si="0"/>
        <v>5</v>
      </c>
      <c r="G37" s="37">
        <f t="shared" si="1"/>
        <v>6</v>
      </c>
      <c r="H37" s="37">
        <f t="shared" si="2"/>
        <v>6</v>
      </c>
      <c r="I37" s="37">
        <f t="shared" si="3"/>
        <v>5</v>
      </c>
      <c r="K37" s="38" cm="1">
        <f t="array" ref="K37">IF(SUMPRODUCT(('Data - population'!$B$2:$B$2996=$A37)*('Data - population'!$C$2:$C$2996=K$4)*('Data - population'!$D$2:$D$2996)),SUMPRODUCT(('Data - population'!$B$2:$B$2996=$A37)*('Data - population'!$C$2:$C$2996=K$4)*('Data - population'!$D$2:$D$2996)),"..")</f>
        <v>53918700</v>
      </c>
      <c r="L37" s="38" cm="1">
        <f t="array" ref="L37">IF(SUMPRODUCT(('Data - population'!$B$2:$B$2996=$A37)*('Data - population'!$C$2:$C$2996=L$4)*('Data - population'!$D$2:$D$2996)),SUMPRODUCT(('Data - population'!$B$2:$B$2996=$A37)*('Data - population'!$C$2:$C$2996=L$4)*('Data - population'!$D$2:$D$2996)),"..")</f>
        <v>5317300</v>
      </c>
      <c r="M37" s="38" cm="1">
        <f t="array" ref="M37">IF(SUMPRODUCT(('Data - population'!$B$2:$B$2996=$A37)*('Data - population'!$C$2:$C$2996=M$4)*('Data - population'!$D$2:$D$2996)),SUMPRODUCT(('Data - population'!$B$2:$B$2996=$A37)*('Data - population'!$C$2:$C$2996=M$4)*('Data - population'!$D$2:$D$2996)),"..")</f>
        <v>3071100</v>
      </c>
      <c r="N37" s="38" cm="1">
        <f t="array" ref="N37">IF(SUMPRODUCT(('Data - population'!$B$2:$B$2996=$A37)*('Data - population'!$C$2:$C$2996=N$4)*('Data - population'!$D$2:$D$2996)),SUMPRODUCT(('Data - population'!$B$2:$B$2996=$A37)*('Data - population'!$C$2:$C$2996=N$4)*('Data - population'!$D$2:$D$2996)),"..")</f>
        <v>62307000</v>
      </c>
      <c r="P37" s="42"/>
    </row>
    <row r="38" spans="1:16" x14ac:dyDescent="0.25">
      <c r="A38" t="s">
        <v>38</v>
      </c>
      <c r="B38" s="9" cm="1">
        <f t="array" ref="B38">IF($B$3="Total non-fatal casualties",IF(SUMPRODUCT(('Data - victims'!$A$2:$A$40922=B$4)*('Data - victims'!$B$2:$B$40922=$A38)*('Data - victims'!$C$2:$C$40922="Total non-fatal casualties")*('Data - victims'!$D$2:$D$40922))+SUMPRODUCT(('Data - victims'!$A$2:$A$40922=B$4)*('Data - victims'!$B$2:$B$40922=$A38)*('Data - victims'!$C$2:$C$40922="Hospital severe")*('Data - victims'!$D$2:$D$40922))+SUMPRODUCT(('Data - victims'!$A$2:$A$40922=B$4)*('Data - victims'!$B$2:$B$40922=$A38)*('Data - victims'!$C$2:$C$40922="Hospital slight")*('Data - victims'!$D$2:$D$40922))+SUMPRODUCT(('Data - victims'!$A$2:$A$40922=B$4)*('Data - victims'!$B$2:$B$40922=$A38)*('Data - victims'!$C$2:$C$40922="First aid")*('Data - victims'!$D$2:$D$40922))+SUMPRODUCT(('Data - victims'!$A$2:$A$40922=B$4)*('Data - victims'!$B$2:$B$40922=$A38)*('Data - victims'!$C$2:$C$40922="Precautionary checks")*('Data - victims'!$D$2:$D$40922))=0,"..",SUMPRODUCT(('Data - victims'!$A$2:$A$40922=B$4)*('Data - victims'!$B$2:$B$40922=$A38)*('Data - victims'!$C$2:$C$40922="Total non-fatal casualties")*('Data - victims'!$D$2:$D$40922))+SUMPRODUCT(('Data - victims'!$A$2:$A$40922=B$4)*('Data - victims'!$B$2:$B$40922=$A38)*('Data - victims'!$C$2:$C$40922="Hospital severe")*('Data - victims'!$D$2:$D$40922))+SUMPRODUCT(('Data - victims'!$A$2:$A$40922=B$4)*('Data - victims'!$B$2:$B$40922=$A38)*('Data - victims'!$C$2:$C$40922="Hospital slight")*('Data - victims'!$D$2:$D$40922))+SUMPRODUCT(('Data - victims'!$A$2:$A$40922=B$4)*('Data - victims'!$B$2:$B$40922=$A38)*('Data - victims'!$C$2:$C$40922="First aid")*('Data - victims'!$D$2:$D$40922))+SUMPRODUCT(('Data - victims'!$A$2:$A$40922=B$4)*('Data - victims'!$B$2:$B$40922=$A38)*('Data - victims'!$C$2:$C$40922="Precautionary checks")*('Data - victims'!$D$2:$D$40922))),IF($B$3="Total casualties requiring hospital treatment",IF(SUMPRODUCT(('Data - victims'!$A$2:$A$40922=B$4)*('Data - victims'!$B$2:$B$40922=$A38)*('Data - victims'!$C$2:$C$40922="Total casualties requiring hospital treatment")*('Data - victims'!$D$2:$D$40922))+SUMPRODUCT(('Data - victims'!$A$2:$A$40922=B$4)*('Data - victims'!$B$2:$B$40922=$A38)*('Data - victims'!$C$2:$C$40922="Hospital severe")*('Data - victims'!$D$2:$D$40922))+SUMPRODUCT(('Data - victims'!$A$2:$A$40922=B$4)*('Data - victims'!$B$2:$B$40922=$A38)*('Data - victims'!$C$2:$C$40922="Hospital slight")*('Data - victims'!$D$2:$D$40922))=0,"..",SUMPRODUCT(('Data - victims'!$A$2:$A$40922=B$4)*('Data - victims'!$B$2:$B$40922=$A38)*('Data - victims'!$C$2:$C$40922="Total casualties requiring hospital treatment")*('Data - victims'!$D$2:$D$40922))+SUMPRODUCT(('Data - victims'!$A$2:$A$40922=B$4)*('Data - victims'!$B$2:$B$40922=$A38)*('Data - victims'!$C$2:$C$40922="Hospital severe")*('Data - victims'!$D$2:$D$40922))+SUMPRODUCT(('Data - victims'!$A$2:$A$40922=B$4)*('Data - victims'!$B$2:$B$40922=$A38)*('Data - victims'!$C$2:$C$40922="Hospital slight")*('Data - victims'!$D$2:$D$40922))),IF(SUMPRODUCT(('Data - victims'!$A$2:$A$40922=B$4)*('Data - victims'!$B$2:$B$40922=$A38)*('Data - victims'!$C$2:$C$40922=$B$3)*('Data - victims'!$D$2:$D$40922))=0,"..",SUMPRODUCT(('Data - victims'!$A$2:$A$40922=B$4)*('Data - victims'!$B$2:$B$40922=$A38)*('Data - victims'!$C$2:$C$40922=$B$3)*('Data - victims'!$D$2:$D$40922)))))</f>
        <v>264</v>
      </c>
      <c r="C38" s="9" cm="1">
        <f t="array" ref="C38">IF($B$3="Total non-fatal casualties",IF(SUMPRODUCT(('Data - victims'!$A$2:$A$40922=C$4)*('Data - victims'!$B$2:$B$40922=$A38)*('Data - victims'!$C$2:$C$40922="Total non-fatal casualties")*('Data - victims'!$D$2:$D$40922))+SUMPRODUCT(('Data - victims'!$A$2:$A$40922=C$4)*('Data - victims'!$B$2:$B$40922=$A38)*('Data - victims'!$C$2:$C$40922="Hospital severe")*('Data - victims'!$D$2:$D$40922))+SUMPRODUCT(('Data - victims'!$A$2:$A$40922=C$4)*('Data - victims'!$B$2:$B$40922=$A38)*('Data - victims'!$C$2:$C$40922="Hospital slight")*('Data - victims'!$D$2:$D$40922))+SUMPRODUCT(('Data - victims'!$A$2:$A$40922=C$4)*('Data - victims'!$B$2:$B$40922=$A38)*('Data - victims'!$C$2:$C$40922="First aid")*('Data - victims'!$D$2:$D$40922))+SUMPRODUCT(('Data - victims'!$A$2:$A$40922=C$4)*('Data - victims'!$B$2:$B$40922=$A38)*('Data - victims'!$C$2:$C$40922="Precautionary checks")*('Data - victims'!$D$2:$D$40922))=0,"..",SUMPRODUCT(('Data - victims'!$A$2:$A$40922=C$4)*('Data - victims'!$B$2:$B$40922=$A38)*('Data - victims'!$C$2:$C$40922="Total non-fatal casualties")*('Data - victims'!$D$2:$D$40922))+SUMPRODUCT(('Data - victims'!$A$2:$A$40922=C$4)*('Data - victims'!$B$2:$B$40922=$A38)*('Data - victims'!$C$2:$C$40922="Hospital severe")*('Data - victims'!$D$2:$D$40922))+SUMPRODUCT(('Data - victims'!$A$2:$A$40922=C$4)*('Data - victims'!$B$2:$B$40922=$A38)*('Data - victims'!$C$2:$C$40922="Hospital slight")*('Data - victims'!$D$2:$D$40922))+SUMPRODUCT(('Data - victims'!$A$2:$A$40922=C$4)*('Data - victims'!$B$2:$B$40922=$A38)*('Data - victims'!$C$2:$C$40922="First aid")*('Data - victims'!$D$2:$D$40922))+SUMPRODUCT(('Data - victims'!$A$2:$A$40922=C$4)*('Data - victims'!$B$2:$B$40922=$A38)*('Data - victims'!$C$2:$C$40922="Precautionary checks")*('Data - victims'!$D$2:$D$40922))),IF($B$3="Total casualties requiring hospital treatment",IF(SUMPRODUCT(('Data - victims'!$A$2:$A$40922=C$4)*('Data - victims'!$B$2:$B$40922=$A38)*('Data - victims'!$C$2:$C$40922="Total casualties requiring hospital treatment")*('Data - victims'!$D$2:$D$40922))+SUMPRODUCT(('Data - victims'!$A$2:$A$40922=C$4)*('Data - victims'!$B$2:$B$40922=$A38)*('Data - victims'!$C$2:$C$40922="Hospital severe")*('Data - victims'!$D$2:$D$40922))+SUMPRODUCT(('Data - victims'!$A$2:$A$40922=C$4)*('Data - victims'!$B$2:$B$40922=$A38)*('Data - victims'!$C$2:$C$40922="Hospital slight")*('Data - victims'!$D$2:$D$40922))=0,"..",SUMPRODUCT(('Data - victims'!$A$2:$A$40922=C$4)*('Data - victims'!$B$2:$B$40922=$A38)*('Data - victims'!$C$2:$C$40922="Total casualties requiring hospital treatment")*('Data - victims'!$D$2:$D$40922))+SUMPRODUCT(('Data - victims'!$A$2:$A$40922=C$4)*('Data - victims'!$B$2:$B$40922=$A38)*('Data - victims'!$C$2:$C$40922="Hospital severe")*('Data - victims'!$D$2:$D$40922))+SUMPRODUCT(('Data - victims'!$A$2:$A$40922=C$4)*('Data - victims'!$B$2:$B$40922=$A38)*('Data - victims'!$C$2:$C$40922="Hospital slight")*('Data - victims'!$D$2:$D$40922))),IF(SUMPRODUCT(('Data - victims'!$A$2:$A$40922=C$4)*('Data - victims'!$B$2:$B$40922=$A38)*('Data - victims'!$C$2:$C$40922=$B$3)*('Data - victims'!$D$2:$D$40922))=0,"..",SUMPRODUCT(('Data - victims'!$A$2:$A$40922=C$4)*('Data - victims'!$B$2:$B$40922=$A38)*('Data - victims'!$C$2:$C$40922=$B$3)*('Data - victims'!$D$2:$D$40922)))))</f>
        <v>40</v>
      </c>
      <c r="D38" s="9" cm="1">
        <f t="array" ref="D38">IF($B$3="Total non-fatal casualties",IF(SUMPRODUCT(('Data - victims'!$A$2:$A$40922=D$4)*('Data - victims'!$B$2:$B$40922=$A38)*('Data - victims'!$C$2:$C$40922="Total non-fatal casualties")*('Data - victims'!$D$2:$D$40922))+SUMPRODUCT(('Data - victims'!$A$2:$A$40922=D$4)*('Data - victims'!$B$2:$B$40922=$A38)*('Data - victims'!$C$2:$C$40922="Hospital severe")*('Data - victims'!$D$2:$D$40922))+SUMPRODUCT(('Data - victims'!$A$2:$A$40922=D$4)*('Data - victims'!$B$2:$B$40922=$A38)*('Data - victims'!$C$2:$C$40922="Hospital slight")*('Data - victims'!$D$2:$D$40922))+SUMPRODUCT(('Data - victims'!$A$2:$A$40922=D$4)*('Data - victims'!$B$2:$B$40922=$A38)*('Data - victims'!$C$2:$C$40922="First aid")*('Data - victims'!$D$2:$D$40922))+SUMPRODUCT(('Data - victims'!$A$2:$A$40922=D$4)*('Data - victims'!$B$2:$B$40922=$A38)*('Data - victims'!$C$2:$C$40922="Precautionary checks")*('Data - victims'!$D$2:$D$40922))=0,"..",SUMPRODUCT(('Data - victims'!$A$2:$A$40922=D$4)*('Data - victims'!$B$2:$B$40922=$A38)*('Data - victims'!$C$2:$C$40922="Total non-fatal casualties")*('Data - victims'!$D$2:$D$40922))+SUMPRODUCT(('Data - victims'!$A$2:$A$40922=D$4)*('Data - victims'!$B$2:$B$40922=$A38)*('Data - victims'!$C$2:$C$40922="Hospital severe")*('Data - victims'!$D$2:$D$40922))+SUMPRODUCT(('Data - victims'!$A$2:$A$40922=D$4)*('Data - victims'!$B$2:$B$40922=$A38)*('Data - victims'!$C$2:$C$40922="Hospital slight")*('Data - victims'!$D$2:$D$40922))+SUMPRODUCT(('Data - victims'!$A$2:$A$40922=D$4)*('Data - victims'!$B$2:$B$40922=$A38)*('Data - victims'!$C$2:$C$40922="First aid")*('Data - victims'!$D$2:$D$40922))+SUMPRODUCT(('Data - victims'!$A$2:$A$40922=D$4)*('Data - victims'!$B$2:$B$40922=$A38)*('Data - victims'!$C$2:$C$40922="Precautionary checks")*('Data - victims'!$D$2:$D$40922))),IF($B$3="Total casualties requiring hospital treatment",IF(SUMPRODUCT(('Data - victims'!$A$2:$A$40922=D$4)*('Data - victims'!$B$2:$B$40922=$A38)*('Data - victims'!$C$2:$C$40922="Total casualties requiring hospital treatment")*('Data - victims'!$D$2:$D$40922))+SUMPRODUCT(('Data - victims'!$A$2:$A$40922=D$4)*('Data - victims'!$B$2:$B$40922=$A38)*('Data - victims'!$C$2:$C$40922="Hospital severe")*('Data - victims'!$D$2:$D$40922))+SUMPRODUCT(('Data - victims'!$A$2:$A$40922=D$4)*('Data - victims'!$B$2:$B$40922=$A38)*('Data - victims'!$C$2:$C$40922="Hospital slight")*('Data - victims'!$D$2:$D$40922))=0,"..",SUMPRODUCT(('Data - victims'!$A$2:$A$40922=D$4)*('Data - victims'!$B$2:$B$40922=$A38)*('Data - victims'!$C$2:$C$40922="Total casualties requiring hospital treatment")*('Data - victims'!$D$2:$D$40922))+SUMPRODUCT(('Data - victims'!$A$2:$A$40922=D$4)*('Data - victims'!$B$2:$B$40922=$A38)*('Data - victims'!$C$2:$C$40922="Hospital severe")*('Data - victims'!$D$2:$D$40922))+SUMPRODUCT(('Data - victims'!$A$2:$A$40922=D$4)*('Data - victims'!$B$2:$B$40922=$A38)*('Data - victims'!$C$2:$C$40922="Hospital slight")*('Data - victims'!$D$2:$D$40922))),IF(SUMPRODUCT(('Data - victims'!$A$2:$A$40922=D$4)*('Data - victims'!$B$2:$B$40922=$A38)*('Data - victims'!$C$2:$C$40922=$B$3)*('Data - victims'!$D$2:$D$40922))=0,"..",SUMPRODUCT(('Data - victims'!$A$2:$A$40922=D$4)*('Data - victims'!$B$2:$B$40922=$A38)*('Data - victims'!$C$2:$C$40922=$B$3)*('Data - victims'!$D$2:$D$40922)))))</f>
        <v>20</v>
      </c>
      <c r="E38" s="9" cm="1">
        <f t="array" ref="E38">IF(SUMPRODUCT(('Data - victims'!$A$2:$A$40922=E$4)*('Data - victims'!$B$2:$B$40922=$A38)*('Data - victims'!$C$2:$C$40922=$B$3)*('Data - victims'!$D$2:$D$40922))=0,IF(OR(B38="..",C38="..",D38=".."),"..",IF(B38+C38+D38=0,"..",B38+C38+D38)),SUMPRODUCT(('Data - victims'!$A$2:$A$40922=E$4)*('Data - victims'!$B$2:$B$40922=$A38)*('Data - victims'!$C$2:$C$40922=$B$3)*('Data - victims'!$D$2:$D$40922)))</f>
        <v>324</v>
      </c>
      <c r="F38" s="37">
        <f t="shared" si="0"/>
        <v>5</v>
      </c>
      <c r="G38" s="37">
        <f t="shared" si="1"/>
        <v>8</v>
      </c>
      <c r="H38" s="37">
        <f t="shared" si="2"/>
        <v>7</v>
      </c>
      <c r="I38" s="37">
        <f t="shared" si="3"/>
        <v>5</v>
      </c>
      <c r="K38" s="38" cm="1">
        <f t="array" ref="K38">IF(SUMPRODUCT(('Data - population'!$B$2:$B$2996=$A38)*('Data - population'!$C$2:$C$2996=K$4)*('Data - population'!$D$2:$D$2996)),SUMPRODUCT(('Data - population'!$B$2:$B$2996=$A38)*('Data - population'!$C$2:$C$2996=K$4)*('Data - population'!$D$2:$D$2996)),"..")</f>
        <v>54370300</v>
      </c>
      <c r="L38" s="38" cm="1">
        <f t="array" ref="L38">IF(SUMPRODUCT(('Data - population'!$B$2:$B$2996=$A38)*('Data - population'!$C$2:$C$2996=L$4)*('Data - population'!$D$2:$D$2996)),SUMPRODUCT(('Data - population'!$B$2:$B$2996=$A38)*('Data - population'!$C$2:$C$2996=L$4)*('Data - population'!$D$2:$D$2996)),"..")</f>
        <v>5332200</v>
      </c>
      <c r="M38" s="38" cm="1">
        <f t="array" ref="M38">IF(SUMPRODUCT(('Data - population'!$B$2:$B$2996=$A38)*('Data - population'!$C$2:$C$2996=M$4)*('Data - population'!$D$2:$D$2996)),SUMPRODUCT(('Data - population'!$B$2:$B$2996=$A38)*('Data - population'!$C$2:$C$2996=M$4)*('Data - population'!$D$2:$D$2996)),"..")</f>
        <v>3073800</v>
      </c>
      <c r="N38" s="38" cm="1">
        <f t="array" ref="N38">IF(SUMPRODUCT(('Data - population'!$B$2:$B$2996=$A38)*('Data - population'!$C$2:$C$2996=N$4)*('Data - population'!$D$2:$D$2996)),SUMPRODUCT(('Data - population'!$B$2:$B$2996=$A38)*('Data - population'!$C$2:$C$2996=N$4)*('Data - population'!$D$2:$D$2996)),"..")</f>
        <v>62776300</v>
      </c>
      <c r="P38" s="42"/>
    </row>
    <row r="39" spans="1:16" x14ac:dyDescent="0.25">
      <c r="A39" t="s">
        <v>39</v>
      </c>
      <c r="B39" s="9" cm="1">
        <f t="array" ref="B39">IF($B$3="Total non-fatal casualties",IF(SUMPRODUCT(('Data - victims'!$A$2:$A$40922=B$4)*('Data - victims'!$B$2:$B$40922=$A39)*('Data - victims'!$C$2:$C$40922="Total non-fatal casualties")*('Data - victims'!$D$2:$D$40922))+SUMPRODUCT(('Data - victims'!$A$2:$A$40922=B$4)*('Data - victims'!$B$2:$B$40922=$A39)*('Data - victims'!$C$2:$C$40922="Hospital severe")*('Data - victims'!$D$2:$D$40922))+SUMPRODUCT(('Data - victims'!$A$2:$A$40922=B$4)*('Data - victims'!$B$2:$B$40922=$A39)*('Data - victims'!$C$2:$C$40922="Hospital slight")*('Data - victims'!$D$2:$D$40922))+SUMPRODUCT(('Data - victims'!$A$2:$A$40922=B$4)*('Data - victims'!$B$2:$B$40922=$A39)*('Data - victims'!$C$2:$C$40922="First aid")*('Data - victims'!$D$2:$D$40922))+SUMPRODUCT(('Data - victims'!$A$2:$A$40922=B$4)*('Data - victims'!$B$2:$B$40922=$A39)*('Data - victims'!$C$2:$C$40922="Precautionary checks")*('Data - victims'!$D$2:$D$40922))=0,"..",SUMPRODUCT(('Data - victims'!$A$2:$A$40922=B$4)*('Data - victims'!$B$2:$B$40922=$A39)*('Data - victims'!$C$2:$C$40922="Total non-fatal casualties")*('Data - victims'!$D$2:$D$40922))+SUMPRODUCT(('Data - victims'!$A$2:$A$40922=B$4)*('Data - victims'!$B$2:$B$40922=$A39)*('Data - victims'!$C$2:$C$40922="Hospital severe")*('Data - victims'!$D$2:$D$40922))+SUMPRODUCT(('Data - victims'!$A$2:$A$40922=B$4)*('Data - victims'!$B$2:$B$40922=$A39)*('Data - victims'!$C$2:$C$40922="Hospital slight")*('Data - victims'!$D$2:$D$40922))+SUMPRODUCT(('Data - victims'!$A$2:$A$40922=B$4)*('Data - victims'!$B$2:$B$40922=$A39)*('Data - victims'!$C$2:$C$40922="First aid")*('Data - victims'!$D$2:$D$40922))+SUMPRODUCT(('Data - victims'!$A$2:$A$40922=B$4)*('Data - victims'!$B$2:$B$40922=$A39)*('Data - victims'!$C$2:$C$40922="Precautionary checks")*('Data - victims'!$D$2:$D$40922))),IF($B$3="Total casualties requiring hospital treatment",IF(SUMPRODUCT(('Data - victims'!$A$2:$A$40922=B$4)*('Data - victims'!$B$2:$B$40922=$A39)*('Data - victims'!$C$2:$C$40922="Total casualties requiring hospital treatment")*('Data - victims'!$D$2:$D$40922))+SUMPRODUCT(('Data - victims'!$A$2:$A$40922=B$4)*('Data - victims'!$B$2:$B$40922=$A39)*('Data - victims'!$C$2:$C$40922="Hospital severe")*('Data - victims'!$D$2:$D$40922))+SUMPRODUCT(('Data - victims'!$A$2:$A$40922=B$4)*('Data - victims'!$B$2:$B$40922=$A39)*('Data - victims'!$C$2:$C$40922="Hospital slight")*('Data - victims'!$D$2:$D$40922))=0,"..",SUMPRODUCT(('Data - victims'!$A$2:$A$40922=B$4)*('Data - victims'!$B$2:$B$40922=$A39)*('Data - victims'!$C$2:$C$40922="Total casualties requiring hospital treatment")*('Data - victims'!$D$2:$D$40922))+SUMPRODUCT(('Data - victims'!$A$2:$A$40922=B$4)*('Data - victims'!$B$2:$B$40922=$A39)*('Data - victims'!$C$2:$C$40922="Hospital severe")*('Data - victims'!$D$2:$D$40922))+SUMPRODUCT(('Data - victims'!$A$2:$A$40922=B$4)*('Data - victims'!$B$2:$B$40922=$A39)*('Data - victims'!$C$2:$C$40922="Hospital slight")*('Data - victims'!$D$2:$D$40922))),IF(SUMPRODUCT(('Data - victims'!$A$2:$A$40922=B$4)*('Data - victims'!$B$2:$B$40922=$A39)*('Data - victims'!$C$2:$C$40922=$B$3)*('Data - victims'!$D$2:$D$40922))=0,"..",SUMPRODUCT(('Data - victims'!$A$2:$A$40922=B$4)*('Data - victims'!$B$2:$B$40922=$A39)*('Data - victims'!$C$2:$C$40922=$B$3)*('Data - victims'!$D$2:$D$40922)))))</f>
        <v>302</v>
      </c>
      <c r="C39" s="9" cm="1">
        <f t="array" ref="C39">IF($B$3="Total non-fatal casualties",IF(SUMPRODUCT(('Data - victims'!$A$2:$A$40922=C$4)*('Data - victims'!$B$2:$B$40922=$A39)*('Data - victims'!$C$2:$C$40922="Total non-fatal casualties")*('Data - victims'!$D$2:$D$40922))+SUMPRODUCT(('Data - victims'!$A$2:$A$40922=C$4)*('Data - victims'!$B$2:$B$40922=$A39)*('Data - victims'!$C$2:$C$40922="Hospital severe")*('Data - victims'!$D$2:$D$40922))+SUMPRODUCT(('Data - victims'!$A$2:$A$40922=C$4)*('Data - victims'!$B$2:$B$40922=$A39)*('Data - victims'!$C$2:$C$40922="Hospital slight")*('Data - victims'!$D$2:$D$40922))+SUMPRODUCT(('Data - victims'!$A$2:$A$40922=C$4)*('Data - victims'!$B$2:$B$40922=$A39)*('Data - victims'!$C$2:$C$40922="First aid")*('Data - victims'!$D$2:$D$40922))+SUMPRODUCT(('Data - victims'!$A$2:$A$40922=C$4)*('Data - victims'!$B$2:$B$40922=$A39)*('Data - victims'!$C$2:$C$40922="Precautionary checks")*('Data - victims'!$D$2:$D$40922))=0,"..",SUMPRODUCT(('Data - victims'!$A$2:$A$40922=C$4)*('Data - victims'!$B$2:$B$40922=$A39)*('Data - victims'!$C$2:$C$40922="Total non-fatal casualties")*('Data - victims'!$D$2:$D$40922))+SUMPRODUCT(('Data - victims'!$A$2:$A$40922=C$4)*('Data - victims'!$B$2:$B$40922=$A39)*('Data - victims'!$C$2:$C$40922="Hospital severe")*('Data - victims'!$D$2:$D$40922))+SUMPRODUCT(('Data - victims'!$A$2:$A$40922=C$4)*('Data - victims'!$B$2:$B$40922=$A39)*('Data - victims'!$C$2:$C$40922="Hospital slight")*('Data - victims'!$D$2:$D$40922))+SUMPRODUCT(('Data - victims'!$A$2:$A$40922=C$4)*('Data - victims'!$B$2:$B$40922=$A39)*('Data - victims'!$C$2:$C$40922="First aid")*('Data - victims'!$D$2:$D$40922))+SUMPRODUCT(('Data - victims'!$A$2:$A$40922=C$4)*('Data - victims'!$B$2:$B$40922=$A39)*('Data - victims'!$C$2:$C$40922="Precautionary checks")*('Data - victims'!$D$2:$D$40922))),IF($B$3="Total casualties requiring hospital treatment",IF(SUMPRODUCT(('Data - victims'!$A$2:$A$40922=C$4)*('Data - victims'!$B$2:$B$40922=$A39)*('Data - victims'!$C$2:$C$40922="Total casualties requiring hospital treatment")*('Data - victims'!$D$2:$D$40922))+SUMPRODUCT(('Data - victims'!$A$2:$A$40922=C$4)*('Data - victims'!$B$2:$B$40922=$A39)*('Data - victims'!$C$2:$C$40922="Hospital severe")*('Data - victims'!$D$2:$D$40922))+SUMPRODUCT(('Data - victims'!$A$2:$A$40922=C$4)*('Data - victims'!$B$2:$B$40922=$A39)*('Data - victims'!$C$2:$C$40922="Hospital slight")*('Data - victims'!$D$2:$D$40922))=0,"..",SUMPRODUCT(('Data - victims'!$A$2:$A$40922=C$4)*('Data - victims'!$B$2:$B$40922=$A39)*('Data - victims'!$C$2:$C$40922="Total casualties requiring hospital treatment")*('Data - victims'!$D$2:$D$40922))+SUMPRODUCT(('Data - victims'!$A$2:$A$40922=C$4)*('Data - victims'!$B$2:$B$40922=$A39)*('Data - victims'!$C$2:$C$40922="Hospital severe")*('Data - victims'!$D$2:$D$40922))+SUMPRODUCT(('Data - victims'!$A$2:$A$40922=C$4)*('Data - victims'!$B$2:$B$40922=$A39)*('Data - victims'!$C$2:$C$40922="Hospital slight")*('Data - victims'!$D$2:$D$40922))),IF(SUMPRODUCT(('Data - victims'!$A$2:$A$40922=C$4)*('Data - victims'!$B$2:$B$40922=$A39)*('Data - victims'!$C$2:$C$40922=$B$3)*('Data - victims'!$D$2:$D$40922))=0,"..",SUMPRODUCT(('Data - victims'!$A$2:$A$40922=C$4)*('Data - victims'!$B$2:$B$40922=$A39)*('Data - victims'!$C$2:$C$40922=$B$3)*('Data - victims'!$D$2:$D$40922)))))</f>
        <v>45</v>
      </c>
      <c r="D39" s="9" cm="1">
        <f t="array" ref="D39">IF($B$3="Total non-fatal casualties",IF(SUMPRODUCT(('Data - victims'!$A$2:$A$40922=D$4)*('Data - victims'!$B$2:$B$40922=$A39)*('Data - victims'!$C$2:$C$40922="Total non-fatal casualties")*('Data - victims'!$D$2:$D$40922))+SUMPRODUCT(('Data - victims'!$A$2:$A$40922=D$4)*('Data - victims'!$B$2:$B$40922=$A39)*('Data - victims'!$C$2:$C$40922="Hospital severe")*('Data - victims'!$D$2:$D$40922))+SUMPRODUCT(('Data - victims'!$A$2:$A$40922=D$4)*('Data - victims'!$B$2:$B$40922=$A39)*('Data - victims'!$C$2:$C$40922="Hospital slight")*('Data - victims'!$D$2:$D$40922))+SUMPRODUCT(('Data - victims'!$A$2:$A$40922=D$4)*('Data - victims'!$B$2:$B$40922=$A39)*('Data - victims'!$C$2:$C$40922="First aid")*('Data - victims'!$D$2:$D$40922))+SUMPRODUCT(('Data - victims'!$A$2:$A$40922=D$4)*('Data - victims'!$B$2:$B$40922=$A39)*('Data - victims'!$C$2:$C$40922="Precautionary checks")*('Data - victims'!$D$2:$D$40922))=0,"..",SUMPRODUCT(('Data - victims'!$A$2:$A$40922=D$4)*('Data - victims'!$B$2:$B$40922=$A39)*('Data - victims'!$C$2:$C$40922="Total non-fatal casualties")*('Data - victims'!$D$2:$D$40922))+SUMPRODUCT(('Data - victims'!$A$2:$A$40922=D$4)*('Data - victims'!$B$2:$B$40922=$A39)*('Data - victims'!$C$2:$C$40922="Hospital severe")*('Data - victims'!$D$2:$D$40922))+SUMPRODUCT(('Data - victims'!$A$2:$A$40922=D$4)*('Data - victims'!$B$2:$B$40922=$A39)*('Data - victims'!$C$2:$C$40922="Hospital slight")*('Data - victims'!$D$2:$D$40922))+SUMPRODUCT(('Data - victims'!$A$2:$A$40922=D$4)*('Data - victims'!$B$2:$B$40922=$A39)*('Data - victims'!$C$2:$C$40922="First aid")*('Data - victims'!$D$2:$D$40922))+SUMPRODUCT(('Data - victims'!$A$2:$A$40922=D$4)*('Data - victims'!$B$2:$B$40922=$A39)*('Data - victims'!$C$2:$C$40922="Precautionary checks")*('Data - victims'!$D$2:$D$40922))),IF($B$3="Total casualties requiring hospital treatment",IF(SUMPRODUCT(('Data - victims'!$A$2:$A$40922=D$4)*('Data - victims'!$B$2:$B$40922=$A39)*('Data - victims'!$C$2:$C$40922="Total casualties requiring hospital treatment")*('Data - victims'!$D$2:$D$40922))+SUMPRODUCT(('Data - victims'!$A$2:$A$40922=D$4)*('Data - victims'!$B$2:$B$40922=$A39)*('Data - victims'!$C$2:$C$40922="Hospital severe")*('Data - victims'!$D$2:$D$40922))+SUMPRODUCT(('Data - victims'!$A$2:$A$40922=D$4)*('Data - victims'!$B$2:$B$40922=$A39)*('Data - victims'!$C$2:$C$40922="Hospital slight")*('Data - victims'!$D$2:$D$40922))=0,"..",SUMPRODUCT(('Data - victims'!$A$2:$A$40922=D$4)*('Data - victims'!$B$2:$B$40922=$A39)*('Data - victims'!$C$2:$C$40922="Total casualties requiring hospital treatment")*('Data - victims'!$D$2:$D$40922))+SUMPRODUCT(('Data - victims'!$A$2:$A$40922=D$4)*('Data - victims'!$B$2:$B$40922=$A39)*('Data - victims'!$C$2:$C$40922="Hospital severe")*('Data - victims'!$D$2:$D$40922))+SUMPRODUCT(('Data - victims'!$A$2:$A$40922=D$4)*('Data - victims'!$B$2:$B$40922=$A39)*('Data - victims'!$C$2:$C$40922="Hospital slight")*('Data - victims'!$D$2:$D$40922))),IF(SUMPRODUCT(('Data - victims'!$A$2:$A$40922=D$4)*('Data - victims'!$B$2:$B$40922=$A39)*('Data - victims'!$C$2:$C$40922=$B$3)*('Data - victims'!$D$2:$D$40922))=0,"..",SUMPRODUCT(('Data - victims'!$A$2:$A$40922=D$4)*('Data - victims'!$B$2:$B$40922=$A39)*('Data - victims'!$C$2:$C$40922=$B$3)*('Data - victims'!$D$2:$D$40922)))))</f>
        <v>19</v>
      </c>
      <c r="E39" s="9" cm="1">
        <f t="array" ref="E39">IF(SUMPRODUCT(('Data - victims'!$A$2:$A$40922=E$4)*('Data - victims'!$B$2:$B$40922=$A39)*('Data - victims'!$C$2:$C$40922=$B$3)*('Data - victims'!$D$2:$D$40922))=0,IF(OR(B39="..",C39="..",D39=".."),"..",IF(B39+C39+D39=0,"..",B39+C39+D39)),SUMPRODUCT(('Data - victims'!$A$2:$A$40922=E$4)*('Data - victims'!$B$2:$B$40922=$A39)*('Data - victims'!$C$2:$C$40922=$B$3)*('Data - victims'!$D$2:$D$40922)))</f>
        <v>366</v>
      </c>
      <c r="F39" s="37">
        <f t="shared" si="0"/>
        <v>6</v>
      </c>
      <c r="G39" s="37">
        <f t="shared" si="1"/>
        <v>8</v>
      </c>
      <c r="H39" s="37">
        <f t="shared" si="2"/>
        <v>6</v>
      </c>
      <c r="I39" s="37">
        <f t="shared" si="3"/>
        <v>6</v>
      </c>
      <c r="K39" s="38" cm="1">
        <f t="array" ref="K39">IF(SUMPRODUCT(('Data - population'!$B$2:$B$2996=$A39)*('Data - population'!$C$2:$C$2996=K$4)*('Data - population'!$D$2:$D$2996)),SUMPRODUCT(('Data - population'!$B$2:$B$2996=$A39)*('Data - population'!$C$2:$C$2996=K$4)*('Data - population'!$D$2:$D$2996)),"..")</f>
        <v>54808700</v>
      </c>
      <c r="L39" s="38" cm="1">
        <f t="array" ref="L39">IF(SUMPRODUCT(('Data - population'!$B$2:$B$2996=$A39)*('Data - population'!$C$2:$C$2996=L$4)*('Data - population'!$D$2:$D$2996)),SUMPRODUCT(('Data - population'!$B$2:$B$2996=$A39)*('Data - population'!$C$2:$C$2996=L$4)*('Data - population'!$D$2:$D$2996)),"..")</f>
        <v>5351700</v>
      </c>
      <c r="M39" s="38" cm="1">
        <f t="array" ref="M39">IF(SUMPRODUCT(('Data - population'!$B$2:$B$2996=$A39)*('Data - population'!$C$2:$C$2996=M$4)*('Data - population'!$D$2:$D$2996)),SUMPRODUCT(('Data - population'!$B$2:$B$2996=$A39)*('Data - population'!$C$2:$C$2996=M$4)*('Data - population'!$D$2:$D$2996)),"..")</f>
        <v>3072700</v>
      </c>
      <c r="N39" s="38" cm="1">
        <f t="array" ref="N39">IF(SUMPRODUCT(('Data - population'!$B$2:$B$2996=$A39)*('Data - population'!$C$2:$C$2996=N$4)*('Data - population'!$D$2:$D$2996)),SUMPRODUCT(('Data - population'!$B$2:$B$2996=$A39)*('Data - population'!$C$2:$C$2996=N$4)*('Data - population'!$D$2:$D$2996)),"..")</f>
        <v>63233100</v>
      </c>
      <c r="P39" s="42"/>
    </row>
    <row r="40" spans="1:16" x14ac:dyDescent="0.25">
      <c r="A40" t="s">
        <v>40</v>
      </c>
      <c r="B40" s="9" cm="1">
        <f t="array" ref="B40">IF($B$3="Total non-fatal casualties",IF(SUMPRODUCT(('Data - victims'!$A$2:$A$40922=B$4)*('Data - victims'!$B$2:$B$40922=$A40)*('Data - victims'!$C$2:$C$40922="Total non-fatal casualties")*('Data - victims'!$D$2:$D$40922))+SUMPRODUCT(('Data - victims'!$A$2:$A$40922=B$4)*('Data - victims'!$B$2:$B$40922=$A40)*('Data - victims'!$C$2:$C$40922="Hospital severe")*('Data - victims'!$D$2:$D$40922))+SUMPRODUCT(('Data - victims'!$A$2:$A$40922=B$4)*('Data - victims'!$B$2:$B$40922=$A40)*('Data - victims'!$C$2:$C$40922="Hospital slight")*('Data - victims'!$D$2:$D$40922))+SUMPRODUCT(('Data - victims'!$A$2:$A$40922=B$4)*('Data - victims'!$B$2:$B$40922=$A40)*('Data - victims'!$C$2:$C$40922="First aid")*('Data - victims'!$D$2:$D$40922))+SUMPRODUCT(('Data - victims'!$A$2:$A$40922=B$4)*('Data - victims'!$B$2:$B$40922=$A40)*('Data - victims'!$C$2:$C$40922="Precautionary checks")*('Data - victims'!$D$2:$D$40922))=0,"..",SUMPRODUCT(('Data - victims'!$A$2:$A$40922=B$4)*('Data - victims'!$B$2:$B$40922=$A40)*('Data - victims'!$C$2:$C$40922="Total non-fatal casualties")*('Data - victims'!$D$2:$D$40922))+SUMPRODUCT(('Data - victims'!$A$2:$A$40922=B$4)*('Data - victims'!$B$2:$B$40922=$A40)*('Data - victims'!$C$2:$C$40922="Hospital severe")*('Data - victims'!$D$2:$D$40922))+SUMPRODUCT(('Data - victims'!$A$2:$A$40922=B$4)*('Data - victims'!$B$2:$B$40922=$A40)*('Data - victims'!$C$2:$C$40922="Hospital slight")*('Data - victims'!$D$2:$D$40922))+SUMPRODUCT(('Data - victims'!$A$2:$A$40922=B$4)*('Data - victims'!$B$2:$B$40922=$A40)*('Data - victims'!$C$2:$C$40922="First aid")*('Data - victims'!$D$2:$D$40922))+SUMPRODUCT(('Data - victims'!$A$2:$A$40922=B$4)*('Data - victims'!$B$2:$B$40922=$A40)*('Data - victims'!$C$2:$C$40922="Precautionary checks")*('Data - victims'!$D$2:$D$40922))),IF($B$3="Total casualties requiring hospital treatment",IF(SUMPRODUCT(('Data - victims'!$A$2:$A$40922=B$4)*('Data - victims'!$B$2:$B$40922=$A40)*('Data - victims'!$C$2:$C$40922="Total casualties requiring hospital treatment")*('Data - victims'!$D$2:$D$40922))+SUMPRODUCT(('Data - victims'!$A$2:$A$40922=B$4)*('Data - victims'!$B$2:$B$40922=$A40)*('Data - victims'!$C$2:$C$40922="Hospital severe")*('Data - victims'!$D$2:$D$40922))+SUMPRODUCT(('Data - victims'!$A$2:$A$40922=B$4)*('Data - victims'!$B$2:$B$40922=$A40)*('Data - victims'!$C$2:$C$40922="Hospital slight")*('Data - victims'!$D$2:$D$40922))=0,"..",SUMPRODUCT(('Data - victims'!$A$2:$A$40922=B$4)*('Data - victims'!$B$2:$B$40922=$A40)*('Data - victims'!$C$2:$C$40922="Total casualties requiring hospital treatment")*('Data - victims'!$D$2:$D$40922))+SUMPRODUCT(('Data - victims'!$A$2:$A$40922=B$4)*('Data - victims'!$B$2:$B$40922=$A40)*('Data - victims'!$C$2:$C$40922="Hospital severe")*('Data - victims'!$D$2:$D$40922))+SUMPRODUCT(('Data - victims'!$A$2:$A$40922=B$4)*('Data - victims'!$B$2:$B$40922=$A40)*('Data - victims'!$C$2:$C$40922="Hospital slight")*('Data - victims'!$D$2:$D$40922))),IF(SUMPRODUCT(('Data - victims'!$A$2:$A$40922=B$4)*('Data - victims'!$B$2:$B$40922=$A40)*('Data - victims'!$C$2:$C$40922=$B$3)*('Data - victims'!$D$2:$D$40922))=0,"..",SUMPRODUCT(('Data - victims'!$A$2:$A$40922=B$4)*('Data - victims'!$B$2:$B$40922=$A40)*('Data - victims'!$C$2:$C$40922=$B$3)*('Data - victims'!$D$2:$D$40922)))))</f>
        <v>264</v>
      </c>
      <c r="C40" s="9" cm="1">
        <f t="array" ref="C40">IF($B$3="Total non-fatal casualties",IF(SUMPRODUCT(('Data - victims'!$A$2:$A$40922=C$4)*('Data - victims'!$B$2:$B$40922=$A40)*('Data - victims'!$C$2:$C$40922="Total non-fatal casualties")*('Data - victims'!$D$2:$D$40922))+SUMPRODUCT(('Data - victims'!$A$2:$A$40922=C$4)*('Data - victims'!$B$2:$B$40922=$A40)*('Data - victims'!$C$2:$C$40922="Hospital severe")*('Data - victims'!$D$2:$D$40922))+SUMPRODUCT(('Data - victims'!$A$2:$A$40922=C$4)*('Data - victims'!$B$2:$B$40922=$A40)*('Data - victims'!$C$2:$C$40922="Hospital slight")*('Data - victims'!$D$2:$D$40922))+SUMPRODUCT(('Data - victims'!$A$2:$A$40922=C$4)*('Data - victims'!$B$2:$B$40922=$A40)*('Data - victims'!$C$2:$C$40922="First aid")*('Data - victims'!$D$2:$D$40922))+SUMPRODUCT(('Data - victims'!$A$2:$A$40922=C$4)*('Data - victims'!$B$2:$B$40922=$A40)*('Data - victims'!$C$2:$C$40922="Precautionary checks")*('Data - victims'!$D$2:$D$40922))=0,"..",SUMPRODUCT(('Data - victims'!$A$2:$A$40922=C$4)*('Data - victims'!$B$2:$B$40922=$A40)*('Data - victims'!$C$2:$C$40922="Total non-fatal casualties")*('Data - victims'!$D$2:$D$40922))+SUMPRODUCT(('Data - victims'!$A$2:$A$40922=C$4)*('Data - victims'!$B$2:$B$40922=$A40)*('Data - victims'!$C$2:$C$40922="Hospital severe")*('Data - victims'!$D$2:$D$40922))+SUMPRODUCT(('Data - victims'!$A$2:$A$40922=C$4)*('Data - victims'!$B$2:$B$40922=$A40)*('Data - victims'!$C$2:$C$40922="Hospital slight")*('Data - victims'!$D$2:$D$40922))+SUMPRODUCT(('Data - victims'!$A$2:$A$40922=C$4)*('Data - victims'!$B$2:$B$40922=$A40)*('Data - victims'!$C$2:$C$40922="First aid")*('Data - victims'!$D$2:$D$40922))+SUMPRODUCT(('Data - victims'!$A$2:$A$40922=C$4)*('Data - victims'!$B$2:$B$40922=$A40)*('Data - victims'!$C$2:$C$40922="Precautionary checks")*('Data - victims'!$D$2:$D$40922))),IF($B$3="Total casualties requiring hospital treatment",IF(SUMPRODUCT(('Data - victims'!$A$2:$A$40922=C$4)*('Data - victims'!$B$2:$B$40922=$A40)*('Data - victims'!$C$2:$C$40922="Total casualties requiring hospital treatment")*('Data - victims'!$D$2:$D$40922))+SUMPRODUCT(('Data - victims'!$A$2:$A$40922=C$4)*('Data - victims'!$B$2:$B$40922=$A40)*('Data - victims'!$C$2:$C$40922="Hospital severe")*('Data - victims'!$D$2:$D$40922))+SUMPRODUCT(('Data - victims'!$A$2:$A$40922=C$4)*('Data - victims'!$B$2:$B$40922=$A40)*('Data - victims'!$C$2:$C$40922="Hospital slight")*('Data - victims'!$D$2:$D$40922))=0,"..",SUMPRODUCT(('Data - victims'!$A$2:$A$40922=C$4)*('Data - victims'!$B$2:$B$40922=$A40)*('Data - victims'!$C$2:$C$40922="Total casualties requiring hospital treatment")*('Data - victims'!$D$2:$D$40922))+SUMPRODUCT(('Data - victims'!$A$2:$A$40922=C$4)*('Data - victims'!$B$2:$B$40922=$A40)*('Data - victims'!$C$2:$C$40922="Hospital severe")*('Data - victims'!$D$2:$D$40922))+SUMPRODUCT(('Data - victims'!$A$2:$A$40922=C$4)*('Data - victims'!$B$2:$B$40922=$A40)*('Data - victims'!$C$2:$C$40922="Hospital slight")*('Data - victims'!$D$2:$D$40922))),IF(SUMPRODUCT(('Data - victims'!$A$2:$A$40922=C$4)*('Data - victims'!$B$2:$B$40922=$A40)*('Data - victims'!$C$2:$C$40922=$B$3)*('Data - victims'!$D$2:$D$40922))=0,"..",SUMPRODUCT(('Data - victims'!$A$2:$A$40922=C$4)*('Data - victims'!$B$2:$B$40922=$A40)*('Data - victims'!$C$2:$C$40922=$B$3)*('Data - victims'!$D$2:$D$40922)))))</f>
        <v>44</v>
      </c>
      <c r="D40" s="9" cm="1">
        <f t="array" ref="D40">IF($B$3="Total non-fatal casualties",IF(SUMPRODUCT(('Data - victims'!$A$2:$A$40922=D$4)*('Data - victims'!$B$2:$B$40922=$A40)*('Data - victims'!$C$2:$C$40922="Total non-fatal casualties")*('Data - victims'!$D$2:$D$40922))+SUMPRODUCT(('Data - victims'!$A$2:$A$40922=D$4)*('Data - victims'!$B$2:$B$40922=$A40)*('Data - victims'!$C$2:$C$40922="Hospital severe")*('Data - victims'!$D$2:$D$40922))+SUMPRODUCT(('Data - victims'!$A$2:$A$40922=D$4)*('Data - victims'!$B$2:$B$40922=$A40)*('Data - victims'!$C$2:$C$40922="Hospital slight")*('Data - victims'!$D$2:$D$40922))+SUMPRODUCT(('Data - victims'!$A$2:$A$40922=D$4)*('Data - victims'!$B$2:$B$40922=$A40)*('Data - victims'!$C$2:$C$40922="First aid")*('Data - victims'!$D$2:$D$40922))+SUMPRODUCT(('Data - victims'!$A$2:$A$40922=D$4)*('Data - victims'!$B$2:$B$40922=$A40)*('Data - victims'!$C$2:$C$40922="Precautionary checks")*('Data - victims'!$D$2:$D$40922))=0,"..",SUMPRODUCT(('Data - victims'!$A$2:$A$40922=D$4)*('Data - victims'!$B$2:$B$40922=$A40)*('Data - victims'!$C$2:$C$40922="Total non-fatal casualties")*('Data - victims'!$D$2:$D$40922))+SUMPRODUCT(('Data - victims'!$A$2:$A$40922=D$4)*('Data - victims'!$B$2:$B$40922=$A40)*('Data - victims'!$C$2:$C$40922="Hospital severe")*('Data - victims'!$D$2:$D$40922))+SUMPRODUCT(('Data - victims'!$A$2:$A$40922=D$4)*('Data - victims'!$B$2:$B$40922=$A40)*('Data - victims'!$C$2:$C$40922="Hospital slight")*('Data - victims'!$D$2:$D$40922))+SUMPRODUCT(('Data - victims'!$A$2:$A$40922=D$4)*('Data - victims'!$B$2:$B$40922=$A40)*('Data - victims'!$C$2:$C$40922="First aid")*('Data - victims'!$D$2:$D$40922))+SUMPRODUCT(('Data - victims'!$A$2:$A$40922=D$4)*('Data - victims'!$B$2:$B$40922=$A40)*('Data - victims'!$C$2:$C$40922="Precautionary checks")*('Data - victims'!$D$2:$D$40922))),IF($B$3="Total casualties requiring hospital treatment",IF(SUMPRODUCT(('Data - victims'!$A$2:$A$40922=D$4)*('Data - victims'!$B$2:$B$40922=$A40)*('Data - victims'!$C$2:$C$40922="Total casualties requiring hospital treatment")*('Data - victims'!$D$2:$D$40922))+SUMPRODUCT(('Data - victims'!$A$2:$A$40922=D$4)*('Data - victims'!$B$2:$B$40922=$A40)*('Data - victims'!$C$2:$C$40922="Hospital severe")*('Data - victims'!$D$2:$D$40922))+SUMPRODUCT(('Data - victims'!$A$2:$A$40922=D$4)*('Data - victims'!$B$2:$B$40922=$A40)*('Data - victims'!$C$2:$C$40922="Hospital slight")*('Data - victims'!$D$2:$D$40922))=0,"..",SUMPRODUCT(('Data - victims'!$A$2:$A$40922=D$4)*('Data - victims'!$B$2:$B$40922=$A40)*('Data - victims'!$C$2:$C$40922="Total casualties requiring hospital treatment")*('Data - victims'!$D$2:$D$40922))+SUMPRODUCT(('Data - victims'!$A$2:$A$40922=D$4)*('Data - victims'!$B$2:$B$40922=$A40)*('Data - victims'!$C$2:$C$40922="Hospital severe")*('Data - victims'!$D$2:$D$40922))+SUMPRODUCT(('Data - victims'!$A$2:$A$40922=D$4)*('Data - victims'!$B$2:$B$40922=$A40)*('Data - victims'!$C$2:$C$40922="Hospital slight")*('Data - victims'!$D$2:$D$40922))),IF(SUMPRODUCT(('Data - victims'!$A$2:$A$40922=D$4)*('Data - victims'!$B$2:$B$40922=$A40)*('Data - victims'!$C$2:$C$40922=$B$3)*('Data - victims'!$D$2:$D$40922))=0,"..",SUMPRODUCT(('Data - victims'!$A$2:$A$40922=D$4)*('Data - victims'!$B$2:$B$40922=$A40)*('Data - victims'!$C$2:$C$40922=$B$3)*('Data - victims'!$D$2:$D$40922)))))</f>
        <v>19</v>
      </c>
      <c r="E40" s="9" cm="1">
        <f t="array" ref="E40">IF(SUMPRODUCT(('Data - victims'!$A$2:$A$40922=E$4)*('Data - victims'!$B$2:$B$40922=$A40)*('Data - victims'!$C$2:$C$40922=$B$3)*('Data - victims'!$D$2:$D$40922))=0,IF(OR(B40="..",C40="..",D40=".."),"..",IF(B40+C40+D40=0,"..",B40+C40+D40)),SUMPRODUCT(('Data - victims'!$A$2:$A$40922=E$4)*('Data - victims'!$B$2:$B$40922=$A40)*('Data - victims'!$C$2:$C$40922=$B$3)*('Data - victims'!$D$2:$D$40922)))</f>
        <v>327</v>
      </c>
      <c r="F40" s="37">
        <f t="shared" si="0"/>
        <v>5</v>
      </c>
      <c r="G40" s="37">
        <f t="shared" si="1"/>
        <v>8</v>
      </c>
      <c r="H40" s="37">
        <f t="shared" si="2"/>
        <v>6</v>
      </c>
      <c r="I40" s="37">
        <f t="shared" si="3"/>
        <v>5</v>
      </c>
      <c r="K40" s="38" cm="1">
        <f t="array" ref="K40">IF(SUMPRODUCT(('Data - population'!$B$2:$B$2996=$A40)*('Data - population'!$C$2:$C$2996=K$4)*('Data - population'!$D$2:$D$2996)),SUMPRODUCT(('Data - population'!$B$2:$B$2996=$A40)*('Data - population'!$C$2:$C$2996=K$4)*('Data - population'!$D$2:$D$2996)),"..")</f>
        <v>55289000</v>
      </c>
      <c r="L40" s="38" cm="1">
        <f t="array" ref="L40">IF(SUMPRODUCT(('Data - population'!$B$2:$B$2996=$A40)*('Data - population'!$C$2:$C$2996=L$4)*('Data - population'!$D$2:$D$2996)),SUMPRODUCT(('Data - population'!$B$2:$B$2996=$A40)*('Data - population'!$C$2:$C$2996=L$4)*('Data - population'!$D$2:$D$2996)),"..")</f>
        <v>5374900</v>
      </c>
      <c r="M40" s="38" cm="1">
        <f t="array" ref="M40">IF(SUMPRODUCT(('Data - population'!$B$2:$B$2996=$A40)*('Data - population'!$C$2:$C$2996=M$4)*('Data - population'!$D$2:$D$2996)),SUMPRODUCT(('Data - population'!$B$2:$B$2996=$A40)*('Data - population'!$C$2:$C$2996=M$4)*('Data - population'!$D$2:$D$2996)),"..")</f>
        <v>3077200</v>
      </c>
      <c r="N40" s="38" cm="1">
        <f t="array" ref="N40">IF(SUMPRODUCT(('Data - population'!$B$2:$B$2996=$A40)*('Data - population'!$C$2:$C$2996=N$4)*('Data - population'!$D$2:$D$2996)),SUMPRODUCT(('Data - population'!$B$2:$B$2996=$A40)*('Data - population'!$C$2:$C$2996=N$4)*('Data - population'!$D$2:$D$2996)),"..")</f>
        <v>63741100</v>
      </c>
      <c r="P40" s="42"/>
    </row>
    <row r="41" spans="1:16" x14ac:dyDescent="0.25">
      <c r="A41" t="s">
        <v>41</v>
      </c>
      <c r="B41" s="9" cm="1">
        <f t="array" ref="B41">IF($B$3="Total non-fatal casualties",IF(SUMPRODUCT(('Data - victims'!$A$2:$A$40922=B$4)*('Data - victims'!$B$2:$B$40922=$A41)*('Data - victims'!$C$2:$C$40922="Total non-fatal casualties")*('Data - victims'!$D$2:$D$40922))+SUMPRODUCT(('Data - victims'!$A$2:$A$40922=B$4)*('Data - victims'!$B$2:$B$40922=$A41)*('Data - victims'!$C$2:$C$40922="Hospital severe")*('Data - victims'!$D$2:$D$40922))+SUMPRODUCT(('Data - victims'!$A$2:$A$40922=B$4)*('Data - victims'!$B$2:$B$40922=$A41)*('Data - victims'!$C$2:$C$40922="Hospital slight")*('Data - victims'!$D$2:$D$40922))+SUMPRODUCT(('Data - victims'!$A$2:$A$40922=B$4)*('Data - victims'!$B$2:$B$40922=$A41)*('Data - victims'!$C$2:$C$40922="First aid")*('Data - victims'!$D$2:$D$40922))+SUMPRODUCT(('Data - victims'!$A$2:$A$40922=B$4)*('Data - victims'!$B$2:$B$40922=$A41)*('Data - victims'!$C$2:$C$40922="Precautionary checks")*('Data - victims'!$D$2:$D$40922))=0,"..",SUMPRODUCT(('Data - victims'!$A$2:$A$40922=B$4)*('Data - victims'!$B$2:$B$40922=$A41)*('Data - victims'!$C$2:$C$40922="Total non-fatal casualties")*('Data - victims'!$D$2:$D$40922))+SUMPRODUCT(('Data - victims'!$A$2:$A$40922=B$4)*('Data - victims'!$B$2:$B$40922=$A41)*('Data - victims'!$C$2:$C$40922="Hospital severe")*('Data - victims'!$D$2:$D$40922))+SUMPRODUCT(('Data - victims'!$A$2:$A$40922=B$4)*('Data - victims'!$B$2:$B$40922=$A41)*('Data - victims'!$C$2:$C$40922="Hospital slight")*('Data - victims'!$D$2:$D$40922))+SUMPRODUCT(('Data - victims'!$A$2:$A$40922=B$4)*('Data - victims'!$B$2:$B$40922=$A41)*('Data - victims'!$C$2:$C$40922="First aid")*('Data - victims'!$D$2:$D$40922))+SUMPRODUCT(('Data - victims'!$A$2:$A$40922=B$4)*('Data - victims'!$B$2:$B$40922=$A41)*('Data - victims'!$C$2:$C$40922="Precautionary checks")*('Data - victims'!$D$2:$D$40922))),IF($B$3="Total casualties requiring hospital treatment",IF(SUMPRODUCT(('Data - victims'!$A$2:$A$40922=B$4)*('Data - victims'!$B$2:$B$40922=$A41)*('Data - victims'!$C$2:$C$40922="Total casualties requiring hospital treatment")*('Data - victims'!$D$2:$D$40922))+SUMPRODUCT(('Data - victims'!$A$2:$A$40922=B$4)*('Data - victims'!$B$2:$B$40922=$A41)*('Data - victims'!$C$2:$C$40922="Hospital severe")*('Data - victims'!$D$2:$D$40922))+SUMPRODUCT(('Data - victims'!$A$2:$A$40922=B$4)*('Data - victims'!$B$2:$B$40922=$A41)*('Data - victims'!$C$2:$C$40922="Hospital slight")*('Data - victims'!$D$2:$D$40922))=0,"..",SUMPRODUCT(('Data - victims'!$A$2:$A$40922=B$4)*('Data - victims'!$B$2:$B$40922=$A41)*('Data - victims'!$C$2:$C$40922="Total casualties requiring hospital treatment")*('Data - victims'!$D$2:$D$40922))+SUMPRODUCT(('Data - victims'!$A$2:$A$40922=B$4)*('Data - victims'!$B$2:$B$40922=$A41)*('Data - victims'!$C$2:$C$40922="Hospital severe")*('Data - victims'!$D$2:$D$40922))+SUMPRODUCT(('Data - victims'!$A$2:$A$40922=B$4)*('Data - victims'!$B$2:$B$40922=$A41)*('Data - victims'!$C$2:$C$40922="Hospital slight")*('Data - victims'!$D$2:$D$40922))),IF(SUMPRODUCT(('Data - victims'!$A$2:$A$40922=B$4)*('Data - victims'!$B$2:$B$40922=$A41)*('Data - victims'!$C$2:$C$40922=$B$3)*('Data - victims'!$D$2:$D$40922))=0,"..",SUMPRODUCT(('Data - victims'!$A$2:$A$40922=B$4)*('Data - victims'!$B$2:$B$40922=$A41)*('Data - victims'!$C$2:$C$40922=$B$3)*('Data - victims'!$D$2:$D$40922)))))</f>
        <v>338</v>
      </c>
      <c r="C41" s="9" cm="1">
        <f t="array" ref="C41">IF($B$3="Total non-fatal casualties",IF(SUMPRODUCT(('Data - victims'!$A$2:$A$40922=C$4)*('Data - victims'!$B$2:$B$40922=$A41)*('Data - victims'!$C$2:$C$40922="Total non-fatal casualties")*('Data - victims'!$D$2:$D$40922))+SUMPRODUCT(('Data - victims'!$A$2:$A$40922=C$4)*('Data - victims'!$B$2:$B$40922=$A41)*('Data - victims'!$C$2:$C$40922="Hospital severe")*('Data - victims'!$D$2:$D$40922))+SUMPRODUCT(('Data - victims'!$A$2:$A$40922=C$4)*('Data - victims'!$B$2:$B$40922=$A41)*('Data - victims'!$C$2:$C$40922="Hospital slight")*('Data - victims'!$D$2:$D$40922))+SUMPRODUCT(('Data - victims'!$A$2:$A$40922=C$4)*('Data - victims'!$B$2:$B$40922=$A41)*('Data - victims'!$C$2:$C$40922="First aid")*('Data - victims'!$D$2:$D$40922))+SUMPRODUCT(('Data - victims'!$A$2:$A$40922=C$4)*('Data - victims'!$B$2:$B$40922=$A41)*('Data - victims'!$C$2:$C$40922="Precautionary checks")*('Data - victims'!$D$2:$D$40922))=0,"..",SUMPRODUCT(('Data - victims'!$A$2:$A$40922=C$4)*('Data - victims'!$B$2:$B$40922=$A41)*('Data - victims'!$C$2:$C$40922="Total non-fatal casualties")*('Data - victims'!$D$2:$D$40922))+SUMPRODUCT(('Data - victims'!$A$2:$A$40922=C$4)*('Data - victims'!$B$2:$B$40922=$A41)*('Data - victims'!$C$2:$C$40922="Hospital severe")*('Data - victims'!$D$2:$D$40922))+SUMPRODUCT(('Data - victims'!$A$2:$A$40922=C$4)*('Data - victims'!$B$2:$B$40922=$A41)*('Data - victims'!$C$2:$C$40922="Hospital slight")*('Data - victims'!$D$2:$D$40922))+SUMPRODUCT(('Data - victims'!$A$2:$A$40922=C$4)*('Data - victims'!$B$2:$B$40922=$A41)*('Data - victims'!$C$2:$C$40922="First aid")*('Data - victims'!$D$2:$D$40922))+SUMPRODUCT(('Data - victims'!$A$2:$A$40922=C$4)*('Data - victims'!$B$2:$B$40922=$A41)*('Data - victims'!$C$2:$C$40922="Precautionary checks")*('Data - victims'!$D$2:$D$40922))),IF($B$3="Total casualties requiring hospital treatment",IF(SUMPRODUCT(('Data - victims'!$A$2:$A$40922=C$4)*('Data - victims'!$B$2:$B$40922=$A41)*('Data - victims'!$C$2:$C$40922="Total casualties requiring hospital treatment")*('Data - victims'!$D$2:$D$40922))+SUMPRODUCT(('Data - victims'!$A$2:$A$40922=C$4)*('Data - victims'!$B$2:$B$40922=$A41)*('Data - victims'!$C$2:$C$40922="Hospital severe")*('Data - victims'!$D$2:$D$40922))+SUMPRODUCT(('Data - victims'!$A$2:$A$40922=C$4)*('Data - victims'!$B$2:$B$40922=$A41)*('Data - victims'!$C$2:$C$40922="Hospital slight")*('Data - victims'!$D$2:$D$40922))=0,"..",SUMPRODUCT(('Data - victims'!$A$2:$A$40922=C$4)*('Data - victims'!$B$2:$B$40922=$A41)*('Data - victims'!$C$2:$C$40922="Total casualties requiring hospital treatment")*('Data - victims'!$D$2:$D$40922))+SUMPRODUCT(('Data - victims'!$A$2:$A$40922=C$4)*('Data - victims'!$B$2:$B$40922=$A41)*('Data - victims'!$C$2:$C$40922="Hospital severe")*('Data - victims'!$D$2:$D$40922))+SUMPRODUCT(('Data - victims'!$A$2:$A$40922=C$4)*('Data - victims'!$B$2:$B$40922=$A41)*('Data - victims'!$C$2:$C$40922="Hospital slight")*('Data - victims'!$D$2:$D$40922))),IF(SUMPRODUCT(('Data - victims'!$A$2:$A$40922=C$4)*('Data - victims'!$B$2:$B$40922=$A41)*('Data - victims'!$C$2:$C$40922=$B$3)*('Data - victims'!$D$2:$D$40922))=0,"..",SUMPRODUCT(('Data - victims'!$A$2:$A$40922=C$4)*('Data - victims'!$B$2:$B$40922=$A41)*('Data - victims'!$C$2:$C$40922=$B$3)*('Data - victims'!$D$2:$D$40922)))))</f>
        <v>44</v>
      </c>
      <c r="D41" s="9" cm="1">
        <f t="array" ref="D41">IF($B$3="Total non-fatal casualties",IF(SUMPRODUCT(('Data - victims'!$A$2:$A$40922=D$4)*('Data - victims'!$B$2:$B$40922=$A41)*('Data - victims'!$C$2:$C$40922="Total non-fatal casualties")*('Data - victims'!$D$2:$D$40922))+SUMPRODUCT(('Data - victims'!$A$2:$A$40922=D$4)*('Data - victims'!$B$2:$B$40922=$A41)*('Data - victims'!$C$2:$C$40922="Hospital severe")*('Data - victims'!$D$2:$D$40922))+SUMPRODUCT(('Data - victims'!$A$2:$A$40922=D$4)*('Data - victims'!$B$2:$B$40922=$A41)*('Data - victims'!$C$2:$C$40922="Hospital slight")*('Data - victims'!$D$2:$D$40922))+SUMPRODUCT(('Data - victims'!$A$2:$A$40922=D$4)*('Data - victims'!$B$2:$B$40922=$A41)*('Data - victims'!$C$2:$C$40922="First aid")*('Data - victims'!$D$2:$D$40922))+SUMPRODUCT(('Data - victims'!$A$2:$A$40922=D$4)*('Data - victims'!$B$2:$B$40922=$A41)*('Data - victims'!$C$2:$C$40922="Precautionary checks")*('Data - victims'!$D$2:$D$40922))=0,"..",SUMPRODUCT(('Data - victims'!$A$2:$A$40922=D$4)*('Data - victims'!$B$2:$B$40922=$A41)*('Data - victims'!$C$2:$C$40922="Total non-fatal casualties")*('Data - victims'!$D$2:$D$40922))+SUMPRODUCT(('Data - victims'!$A$2:$A$40922=D$4)*('Data - victims'!$B$2:$B$40922=$A41)*('Data - victims'!$C$2:$C$40922="Hospital severe")*('Data - victims'!$D$2:$D$40922))+SUMPRODUCT(('Data - victims'!$A$2:$A$40922=D$4)*('Data - victims'!$B$2:$B$40922=$A41)*('Data - victims'!$C$2:$C$40922="Hospital slight")*('Data - victims'!$D$2:$D$40922))+SUMPRODUCT(('Data - victims'!$A$2:$A$40922=D$4)*('Data - victims'!$B$2:$B$40922=$A41)*('Data - victims'!$C$2:$C$40922="First aid")*('Data - victims'!$D$2:$D$40922))+SUMPRODUCT(('Data - victims'!$A$2:$A$40922=D$4)*('Data - victims'!$B$2:$B$40922=$A41)*('Data - victims'!$C$2:$C$40922="Precautionary checks")*('Data - victims'!$D$2:$D$40922))),IF($B$3="Total casualties requiring hospital treatment",IF(SUMPRODUCT(('Data - victims'!$A$2:$A$40922=D$4)*('Data - victims'!$B$2:$B$40922=$A41)*('Data - victims'!$C$2:$C$40922="Total casualties requiring hospital treatment")*('Data - victims'!$D$2:$D$40922))+SUMPRODUCT(('Data - victims'!$A$2:$A$40922=D$4)*('Data - victims'!$B$2:$B$40922=$A41)*('Data - victims'!$C$2:$C$40922="Hospital severe")*('Data - victims'!$D$2:$D$40922))+SUMPRODUCT(('Data - victims'!$A$2:$A$40922=D$4)*('Data - victims'!$B$2:$B$40922=$A41)*('Data - victims'!$C$2:$C$40922="Hospital slight")*('Data - victims'!$D$2:$D$40922))=0,"..",SUMPRODUCT(('Data - victims'!$A$2:$A$40922=D$4)*('Data - victims'!$B$2:$B$40922=$A41)*('Data - victims'!$C$2:$C$40922="Total casualties requiring hospital treatment")*('Data - victims'!$D$2:$D$40922))+SUMPRODUCT(('Data - victims'!$A$2:$A$40922=D$4)*('Data - victims'!$B$2:$B$40922=$A41)*('Data - victims'!$C$2:$C$40922="Hospital severe")*('Data - victims'!$D$2:$D$40922))+SUMPRODUCT(('Data - victims'!$A$2:$A$40922=D$4)*('Data - victims'!$B$2:$B$40922=$A41)*('Data - victims'!$C$2:$C$40922="Hospital slight")*('Data - victims'!$D$2:$D$40922))),IF(SUMPRODUCT(('Data - victims'!$A$2:$A$40922=D$4)*('Data - victims'!$B$2:$B$40922=$A41)*('Data - victims'!$C$2:$C$40922=$B$3)*('Data - victims'!$D$2:$D$40922))=0,"..",SUMPRODUCT(('Data - victims'!$A$2:$A$40922=D$4)*('Data - victims'!$B$2:$B$40922=$A41)*('Data - victims'!$C$2:$C$40922=$B$3)*('Data - victims'!$D$2:$D$40922)))))</f>
        <v>15</v>
      </c>
      <c r="E41" s="9" cm="1">
        <f t="array" ref="E41">IF(SUMPRODUCT(('Data - victims'!$A$2:$A$40922=E$4)*('Data - victims'!$B$2:$B$40922=$A41)*('Data - victims'!$C$2:$C$40922=$B$3)*('Data - victims'!$D$2:$D$40922))=0,IF(OR(B41="..",C41="..",D41=".."),"..",IF(B41+C41+D41=0,"..",B41+C41+D41)),SUMPRODUCT(('Data - victims'!$A$2:$A$40922=E$4)*('Data - victims'!$B$2:$B$40922=$A41)*('Data - victims'!$C$2:$C$40922=$B$3)*('Data - victims'!$D$2:$D$40922)))</f>
        <v>397</v>
      </c>
      <c r="F41" s="37">
        <f t="shared" si="0"/>
        <v>6</v>
      </c>
      <c r="G41" s="37">
        <f t="shared" si="1"/>
        <v>8</v>
      </c>
      <c r="H41" s="37">
        <f t="shared" si="2"/>
        <v>5</v>
      </c>
      <c r="I41" s="37">
        <f t="shared" si="3"/>
        <v>6</v>
      </c>
      <c r="K41" s="38" cm="1">
        <f t="array" ref="K41">IF(SUMPRODUCT(('Data - population'!$B$2:$B$2996=$A41)*('Data - population'!$C$2:$C$2996=K$4)*('Data - population'!$D$2:$D$2996)),SUMPRODUCT(('Data - population'!$B$2:$B$2996=$A41)*('Data - population'!$C$2:$C$2996=K$4)*('Data - population'!$D$2:$D$2996)),"..")</f>
        <v>55619500</v>
      </c>
      <c r="L41" s="38" cm="1">
        <f t="array" ref="L41">IF(SUMPRODUCT(('Data - population'!$B$2:$B$2996=$A41)*('Data - population'!$C$2:$C$2996=L$4)*('Data - population'!$D$2:$D$2996)),SUMPRODUCT(('Data - population'!$B$2:$B$2996=$A41)*('Data - population'!$C$2:$C$2996=L$4)*('Data - population'!$D$2:$D$2996)),"..")</f>
        <v>5389900</v>
      </c>
      <c r="M41" s="38" cm="1">
        <f t="array" ref="M41">IF(SUMPRODUCT(('Data - population'!$B$2:$B$2996=$A41)*('Data - population'!$C$2:$C$2996=M$4)*('Data - population'!$D$2:$D$2996)),SUMPRODUCT(('Data - population'!$B$2:$B$2996=$A41)*('Data - population'!$C$2:$C$2996=M$4)*('Data - population'!$D$2:$D$2996)),"..")</f>
        <v>3081400</v>
      </c>
      <c r="N41" s="38" cm="1">
        <f t="array" ref="N41">IF(SUMPRODUCT(('Data - population'!$B$2:$B$2996=$A41)*('Data - population'!$C$2:$C$2996=N$4)*('Data - population'!$D$2:$D$2996)),SUMPRODUCT(('Data - population'!$B$2:$B$2996=$A41)*('Data - population'!$C$2:$C$2996=N$4)*('Data - population'!$D$2:$D$2996)),"..")</f>
        <v>64090800</v>
      </c>
      <c r="P41" s="42"/>
    </row>
    <row r="42" spans="1:16" x14ac:dyDescent="0.25">
      <c r="A42" t="s">
        <v>69</v>
      </c>
      <c r="B42" s="9" cm="1">
        <f t="array" ref="B42">IF($B$3="Total non-fatal casualties",IF(SUMPRODUCT(('Data - victims'!$A$2:$A$40922=B$4)*('Data - victims'!$B$2:$B$40922=$A42)*('Data - victims'!$C$2:$C$40922="Total non-fatal casualties")*('Data - victims'!$D$2:$D$40922))+SUMPRODUCT(('Data - victims'!$A$2:$A$40922=B$4)*('Data - victims'!$B$2:$B$40922=$A42)*('Data - victims'!$C$2:$C$40922="Hospital severe")*('Data - victims'!$D$2:$D$40922))+SUMPRODUCT(('Data - victims'!$A$2:$A$40922=B$4)*('Data - victims'!$B$2:$B$40922=$A42)*('Data - victims'!$C$2:$C$40922="Hospital slight")*('Data - victims'!$D$2:$D$40922))+SUMPRODUCT(('Data - victims'!$A$2:$A$40922=B$4)*('Data - victims'!$B$2:$B$40922=$A42)*('Data - victims'!$C$2:$C$40922="First aid")*('Data - victims'!$D$2:$D$40922))+SUMPRODUCT(('Data - victims'!$A$2:$A$40922=B$4)*('Data - victims'!$B$2:$B$40922=$A42)*('Data - victims'!$C$2:$C$40922="Precautionary checks")*('Data - victims'!$D$2:$D$40922))=0,"..",SUMPRODUCT(('Data - victims'!$A$2:$A$40922=B$4)*('Data - victims'!$B$2:$B$40922=$A42)*('Data - victims'!$C$2:$C$40922="Total non-fatal casualties")*('Data - victims'!$D$2:$D$40922))+SUMPRODUCT(('Data - victims'!$A$2:$A$40922=B$4)*('Data - victims'!$B$2:$B$40922=$A42)*('Data - victims'!$C$2:$C$40922="Hospital severe")*('Data - victims'!$D$2:$D$40922))+SUMPRODUCT(('Data - victims'!$A$2:$A$40922=B$4)*('Data - victims'!$B$2:$B$40922=$A42)*('Data - victims'!$C$2:$C$40922="Hospital slight")*('Data - victims'!$D$2:$D$40922))+SUMPRODUCT(('Data - victims'!$A$2:$A$40922=B$4)*('Data - victims'!$B$2:$B$40922=$A42)*('Data - victims'!$C$2:$C$40922="First aid")*('Data - victims'!$D$2:$D$40922))+SUMPRODUCT(('Data - victims'!$A$2:$A$40922=B$4)*('Data - victims'!$B$2:$B$40922=$A42)*('Data - victims'!$C$2:$C$40922="Precautionary checks")*('Data - victims'!$D$2:$D$40922))),IF($B$3="Total casualties requiring hospital treatment",IF(SUMPRODUCT(('Data - victims'!$A$2:$A$40922=B$4)*('Data - victims'!$B$2:$B$40922=$A42)*('Data - victims'!$C$2:$C$40922="Total casualties requiring hospital treatment")*('Data - victims'!$D$2:$D$40922))+SUMPRODUCT(('Data - victims'!$A$2:$A$40922=B$4)*('Data - victims'!$B$2:$B$40922=$A42)*('Data - victims'!$C$2:$C$40922="Hospital severe")*('Data - victims'!$D$2:$D$40922))+SUMPRODUCT(('Data - victims'!$A$2:$A$40922=B$4)*('Data - victims'!$B$2:$B$40922=$A42)*('Data - victims'!$C$2:$C$40922="Hospital slight")*('Data - victims'!$D$2:$D$40922))=0,"..",SUMPRODUCT(('Data - victims'!$A$2:$A$40922=B$4)*('Data - victims'!$B$2:$B$40922=$A42)*('Data - victims'!$C$2:$C$40922="Total casualties requiring hospital treatment")*('Data - victims'!$D$2:$D$40922))+SUMPRODUCT(('Data - victims'!$A$2:$A$40922=B$4)*('Data - victims'!$B$2:$B$40922=$A42)*('Data - victims'!$C$2:$C$40922="Hospital severe")*('Data - victims'!$D$2:$D$40922))+SUMPRODUCT(('Data - victims'!$A$2:$A$40922=B$4)*('Data - victims'!$B$2:$B$40922=$A42)*('Data - victims'!$C$2:$C$40922="Hospital slight")*('Data - victims'!$D$2:$D$40922))),IF(SUMPRODUCT(('Data - victims'!$A$2:$A$40922=B$4)*('Data - victims'!$B$2:$B$40922=$A42)*('Data - victims'!$C$2:$C$40922=$B$3)*('Data - victims'!$D$2:$D$40922))=0,"..",SUMPRODUCT(('Data - victims'!$A$2:$A$40922=B$4)*('Data - victims'!$B$2:$B$40922=$A42)*('Data - victims'!$C$2:$C$40922=$B$3)*('Data - victims'!$D$2:$D$40922)))))</f>
        <v>251</v>
      </c>
      <c r="C42" s="9" cm="1">
        <f t="array" ref="C42">IF($B$3="Total non-fatal casualties",IF(SUMPRODUCT(('Data - victims'!$A$2:$A$40922=C$4)*('Data - victims'!$B$2:$B$40922=$A42)*('Data - victims'!$C$2:$C$40922="Total non-fatal casualties")*('Data - victims'!$D$2:$D$40922))+SUMPRODUCT(('Data - victims'!$A$2:$A$40922=C$4)*('Data - victims'!$B$2:$B$40922=$A42)*('Data - victims'!$C$2:$C$40922="Hospital severe")*('Data - victims'!$D$2:$D$40922))+SUMPRODUCT(('Data - victims'!$A$2:$A$40922=C$4)*('Data - victims'!$B$2:$B$40922=$A42)*('Data - victims'!$C$2:$C$40922="Hospital slight")*('Data - victims'!$D$2:$D$40922))+SUMPRODUCT(('Data - victims'!$A$2:$A$40922=C$4)*('Data - victims'!$B$2:$B$40922=$A42)*('Data - victims'!$C$2:$C$40922="First aid")*('Data - victims'!$D$2:$D$40922))+SUMPRODUCT(('Data - victims'!$A$2:$A$40922=C$4)*('Data - victims'!$B$2:$B$40922=$A42)*('Data - victims'!$C$2:$C$40922="Precautionary checks")*('Data - victims'!$D$2:$D$40922))=0,"..",SUMPRODUCT(('Data - victims'!$A$2:$A$40922=C$4)*('Data - victims'!$B$2:$B$40922=$A42)*('Data - victims'!$C$2:$C$40922="Total non-fatal casualties")*('Data - victims'!$D$2:$D$40922))+SUMPRODUCT(('Data - victims'!$A$2:$A$40922=C$4)*('Data - victims'!$B$2:$B$40922=$A42)*('Data - victims'!$C$2:$C$40922="Hospital severe")*('Data - victims'!$D$2:$D$40922))+SUMPRODUCT(('Data - victims'!$A$2:$A$40922=C$4)*('Data - victims'!$B$2:$B$40922=$A42)*('Data - victims'!$C$2:$C$40922="Hospital slight")*('Data - victims'!$D$2:$D$40922))+SUMPRODUCT(('Data - victims'!$A$2:$A$40922=C$4)*('Data - victims'!$B$2:$B$40922=$A42)*('Data - victims'!$C$2:$C$40922="First aid")*('Data - victims'!$D$2:$D$40922))+SUMPRODUCT(('Data - victims'!$A$2:$A$40922=C$4)*('Data - victims'!$B$2:$B$40922=$A42)*('Data - victims'!$C$2:$C$40922="Precautionary checks")*('Data - victims'!$D$2:$D$40922))),IF($B$3="Total casualties requiring hospital treatment",IF(SUMPRODUCT(('Data - victims'!$A$2:$A$40922=C$4)*('Data - victims'!$B$2:$B$40922=$A42)*('Data - victims'!$C$2:$C$40922="Total casualties requiring hospital treatment")*('Data - victims'!$D$2:$D$40922))+SUMPRODUCT(('Data - victims'!$A$2:$A$40922=C$4)*('Data - victims'!$B$2:$B$40922=$A42)*('Data - victims'!$C$2:$C$40922="Hospital severe")*('Data - victims'!$D$2:$D$40922))+SUMPRODUCT(('Data - victims'!$A$2:$A$40922=C$4)*('Data - victims'!$B$2:$B$40922=$A42)*('Data - victims'!$C$2:$C$40922="Hospital slight")*('Data - victims'!$D$2:$D$40922))=0,"..",SUMPRODUCT(('Data - victims'!$A$2:$A$40922=C$4)*('Data - victims'!$B$2:$B$40922=$A42)*('Data - victims'!$C$2:$C$40922="Total casualties requiring hospital treatment")*('Data - victims'!$D$2:$D$40922))+SUMPRODUCT(('Data - victims'!$A$2:$A$40922=C$4)*('Data - victims'!$B$2:$B$40922=$A42)*('Data - victims'!$C$2:$C$40922="Hospital severe")*('Data - victims'!$D$2:$D$40922))+SUMPRODUCT(('Data - victims'!$A$2:$A$40922=C$4)*('Data - victims'!$B$2:$B$40922=$A42)*('Data - victims'!$C$2:$C$40922="Hospital slight")*('Data - victims'!$D$2:$D$40922))),IF(SUMPRODUCT(('Data - victims'!$A$2:$A$40922=C$4)*('Data - victims'!$B$2:$B$40922=$A42)*('Data - victims'!$C$2:$C$40922=$B$3)*('Data - victims'!$D$2:$D$40922))=0,"..",SUMPRODUCT(('Data - victims'!$A$2:$A$40922=C$4)*('Data - victims'!$B$2:$B$40922=$A42)*('Data - victims'!$C$2:$C$40922=$B$3)*('Data - victims'!$D$2:$D$40922)))))</f>
        <v>44</v>
      </c>
      <c r="D42" s="9" cm="1">
        <f t="array" ref="D42">IF($B$3="Total non-fatal casualties",IF(SUMPRODUCT(('Data - victims'!$A$2:$A$40922=D$4)*('Data - victims'!$B$2:$B$40922=$A42)*('Data - victims'!$C$2:$C$40922="Total non-fatal casualties")*('Data - victims'!$D$2:$D$40922))+SUMPRODUCT(('Data - victims'!$A$2:$A$40922=D$4)*('Data - victims'!$B$2:$B$40922=$A42)*('Data - victims'!$C$2:$C$40922="Hospital severe")*('Data - victims'!$D$2:$D$40922))+SUMPRODUCT(('Data - victims'!$A$2:$A$40922=D$4)*('Data - victims'!$B$2:$B$40922=$A42)*('Data - victims'!$C$2:$C$40922="Hospital slight")*('Data - victims'!$D$2:$D$40922))+SUMPRODUCT(('Data - victims'!$A$2:$A$40922=D$4)*('Data - victims'!$B$2:$B$40922=$A42)*('Data - victims'!$C$2:$C$40922="First aid")*('Data - victims'!$D$2:$D$40922))+SUMPRODUCT(('Data - victims'!$A$2:$A$40922=D$4)*('Data - victims'!$B$2:$B$40922=$A42)*('Data - victims'!$C$2:$C$40922="Precautionary checks")*('Data - victims'!$D$2:$D$40922))=0,"..",SUMPRODUCT(('Data - victims'!$A$2:$A$40922=D$4)*('Data - victims'!$B$2:$B$40922=$A42)*('Data - victims'!$C$2:$C$40922="Total non-fatal casualties")*('Data - victims'!$D$2:$D$40922))+SUMPRODUCT(('Data - victims'!$A$2:$A$40922=D$4)*('Data - victims'!$B$2:$B$40922=$A42)*('Data - victims'!$C$2:$C$40922="Hospital severe")*('Data - victims'!$D$2:$D$40922))+SUMPRODUCT(('Data - victims'!$A$2:$A$40922=D$4)*('Data - victims'!$B$2:$B$40922=$A42)*('Data - victims'!$C$2:$C$40922="Hospital slight")*('Data - victims'!$D$2:$D$40922))+SUMPRODUCT(('Data - victims'!$A$2:$A$40922=D$4)*('Data - victims'!$B$2:$B$40922=$A42)*('Data - victims'!$C$2:$C$40922="First aid")*('Data - victims'!$D$2:$D$40922))+SUMPRODUCT(('Data - victims'!$A$2:$A$40922=D$4)*('Data - victims'!$B$2:$B$40922=$A42)*('Data - victims'!$C$2:$C$40922="Precautionary checks")*('Data - victims'!$D$2:$D$40922))),IF($B$3="Total casualties requiring hospital treatment",IF(SUMPRODUCT(('Data - victims'!$A$2:$A$40922=D$4)*('Data - victims'!$B$2:$B$40922=$A42)*('Data - victims'!$C$2:$C$40922="Total casualties requiring hospital treatment")*('Data - victims'!$D$2:$D$40922))+SUMPRODUCT(('Data - victims'!$A$2:$A$40922=D$4)*('Data - victims'!$B$2:$B$40922=$A42)*('Data - victims'!$C$2:$C$40922="Hospital severe")*('Data - victims'!$D$2:$D$40922))+SUMPRODUCT(('Data - victims'!$A$2:$A$40922=D$4)*('Data - victims'!$B$2:$B$40922=$A42)*('Data - victims'!$C$2:$C$40922="Hospital slight")*('Data - victims'!$D$2:$D$40922))=0,"..",SUMPRODUCT(('Data - victims'!$A$2:$A$40922=D$4)*('Data - victims'!$B$2:$B$40922=$A42)*('Data - victims'!$C$2:$C$40922="Total casualties requiring hospital treatment")*('Data - victims'!$D$2:$D$40922))+SUMPRODUCT(('Data - victims'!$A$2:$A$40922=D$4)*('Data - victims'!$B$2:$B$40922=$A42)*('Data - victims'!$C$2:$C$40922="Hospital severe")*('Data - victims'!$D$2:$D$40922))+SUMPRODUCT(('Data - victims'!$A$2:$A$40922=D$4)*('Data - victims'!$B$2:$B$40922=$A42)*('Data - victims'!$C$2:$C$40922="Hospital slight")*('Data - victims'!$D$2:$D$40922))),IF(SUMPRODUCT(('Data - victims'!$A$2:$A$40922=D$4)*('Data - victims'!$B$2:$B$40922=$A42)*('Data - victims'!$C$2:$C$40922=$B$3)*('Data - victims'!$D$2:$D$40922))=0,"..",SUMPRODUCT(('Data - victims'!$A$2:$A$40922=D$4)*('Data - victims'!$B$2:$B$40922=$A42)*('Data - victims'!$C$2:$C$40922=$B$3)*('Data - victims'!$D$2:$D$40922)))))</f>
        <v>20</v>
      </c>
      <c r="E42" s="9" cm="1">
        <f t="array" ref="E42">IF(SUMPRODUCT(('Data - victims'!$A$2:$A$40922=E$4)*('Data - victims'!$B$2:$B$40922=$A42)*('Data - victims'!$C$2:$C$40922=$B$3)*('Data - victims'!$D$2:$D$40922))=0,IF(OR(B42="..",C42="..",D42=".."),"..",IF(B42+C42+D42=0,"..",B42+C42+D42)),SUMPRODUCT(('Data - victims'!$A$2:$A$40922=E$4)*('Data - victims'!$B$2:$B$40922=$A42)*('Data - victims'!$C$2:$C$40922=$B$3)*('Data - victims'!$D$2:$D$40922)))</f>
        <v>315</v>
      </c>
      <c r="F42" s="37">
        <f t="shared" si="0"/>
        <v>4</v>
      </c>
      <c r="G42" s="37">
        <f t="shared" si="1"/>
        <v>8</v>
      </c>
      <c r="H42" s="37">
        <f t="shared" si="2"/>
        <v>6</v>
      </c>
      <c r="I42" s="37">
        <f t="shared" si="3"/>
        <v>5</v>
      </c>
      <c r="K42" s="38" cm="1">
        <f t="array" ref="K42">IF(SUMPRODUCT(('Data - population'!$B$2:$B$2996=$A42)*('Data - population'!$C$2:$C$2996=K$4)*('Data - population'!$D$2:$D$2996)),SUMPRODUCT(('Data - population'!$B$2:$B$2996=$A42)*('Data - population'!$C$2:$C$2996=K$4)*('Data - population'!$D$2:$D$2996)),"..")</f>
        <v>55924500</v>
      </c>
      <c r="L42" s="38" cm="1">
        <f t="array" ref="L42">IF(SUMPRODUCT(('Data - population'!$B$2:$B$2996=$A42)*('Data - population'!$C$2:$C$2996=L$4)*('Data - population'!$D$2:$D$2996)),SUMPRODUCT(('Data - population'!$B$2:$B$2996=$A42)*('Data - population'!$C$2:$C$2996=L$4)*('Data - population'!$D$2:$D$2996)),"..")</f>
        <v>5394300</v>
      </c>
      <c r="M42" s="38" cm="1">
        <f t="array" ref="M42">IF(SUMPRODUCT(('Data - population'!$B$2:$B$2996=$A42)*('Data - population'!$C$2:$C$2996=M$4)*('Data - population'!$D$2:$D$2996)),SUMPRODUCT(('Data - population'!$B$2:$B$2996=$A42)*('Data - population'!$C$2:$C$2996=M$4)*('Data - population'!$D$2:$D$2996)),"..")</f>
        <v>3083800</v>
      </c>
      <c r="N42" s="38" cm="1">
        <f t="array" ref="N42">IF(SUMPRODUCT(('Data - population'!$B$2:$B$2996=$A42)*('Data - population'!$C$2:$C$2996=N$4)*('Data - population'!$D$2:$D$2996)),SUMPRODUCT(('Data - population'!$B$2:$B$2996=$A42)*('Data - population'!$C$2:$C$2996=N$4)*('Data - population'!$D$2:$D$2996)),"..")</f>
        <v>64402700</v>
      </c>
      <c r="P42" s="42"/>
    </row>
    <row r="43" spans="1:16" x14ac:dyDescent="0.25">
      <c r="A43" t="s">
        <v>70</v>
      </c>
      <c r="B43" s="9" cm="1">
        <f t="array" ref="B43">IF($B$3="Total non-fatal casualties",IF(SUMPRODUCT(('Data - victims'!$A$2:$A$40922=B$4)*('Data - victims'!$B$2:$B$40922=$A43)*('Data - victims'!$C$2:$C$40922="Total non-fatal casualties")*('Data - victims'!$D$2:$D$40922))+SUMPRODUCT(('Data - victims'!$A$2:$A$40922=B$4)*('Data - victims'!$B$2:$B$40922=$A43)*('Data - victims'!$C$2:$C$40922="Hospital severe")*('Data - victims'!$D$2:$D$40922))+SUMPRODUCT(('Data - victims'!$A$2:$A$40922=B$4)*('Data - victims'!$B$2:$B$40922=$A43)*('Data - victims'!$C$2:$C$40922="Hospital slight")*('Data - victims'!$D$2:$D$40922))+SUMPRODUCT(('Data - victims'!$A$2:$A$40922=B$4)*('Data - victims'!$B$2:$B$40922=$A43)*('Data - victims'!$C$2:$C$40922="First aid")*('Data - victims'!$D$2:$D$40922))+SUMPRODUCT(('Data - victims'!$A$2:$A$40922=B$4)*('Data - victims'!$B$2:$B$40922=$A43)*('Data - victims'!$C$2:$C$40922="Precautionary checks")*('Data - victims'!$D$2:$D$40922))=0,"..",SUMPRODUCT(('Data - victims'!$A$2:$A$40922=B$4)*('Data - victims'!$B$2:$B$40922=$A43)*('Data - victims'!$C$2:$C$40922="Total non-fatal casualties")*('Data - victims'!$D$2:$D$40922))+SUMPRODUCT(('Data - victims'!$A$2:$A$40922=B$4)*('Data - victims'!$B$2:$B$40922=$A43)*('Data - victims'!$C$2:$C$40922="Hospital severe")*('Data - victims'!$D$2:$D$40922))+SUMPRODUCT(('Data - victims'!$A$2:$A$40922=B$4)*('Data - victims'!$B$2:$B$40922=$A43)*('Data - victims'!$C$2:$C$40922="Hospital slight")*('Data - victims'!$D$2:$D$40922))+SUMPRODUCT(('Data - victims'!$A$2:$A$40922=B$4)*('Data - victims'!$B$2:$B$40922=$A43)*('Data - victims'!$C$2:$C$40922="First aid")*('Data - victims'!$D$2:$D$40922))+SUMPRODUCT(('Data - victims'!$A$2:$A$40922=B$4)*('Data - victims'!$B$2:$B$40922=$A43)*('Data - victims'!$C$2:$C$40922="Precautionary checks")*('Data - victims'!$D$2:$D$40922))),IF($B$3="Total casualties requiring hospital treatment",IF(SUMPRODUCT(('Data - victims'!$A$2:$A$40922=B$4)*('Data - victims'!$B$2:$B$40922=$A43)*('Data - victims'!$C$2:$C$40922="Total casualties requiring hospital treatment")*('Data - victims'!$D$2:$D$40922))+SUMPRODUCT(('Data - victims'!$A$2:$A$40922=B$4)*('Data - victims'!$B$2:$B$40922=$A43)*('Data - victims'!$C$2:$C$40922="Hospital severe")*('Data - victims'!$D$2:$D$40922))+SUMPRODUCT(('Data - victims'!$A$2:$A$40922=B$4)*('Data - victims'!$B$2:$B$40922=$A43)*('Data - victims'!$C$2:$C$40922="Hospital slight")*('Data - victims'!$D$2:$D$40922))=0,"..",SUMPRODUCT(('Data - victims'!$A$2:$A$40922=B$4)*('Data - victims'!$B$2:$B$40922=$A43)*('Data - victims'!$C$2:$C$40922="Total casualties requiring hospital treatment")*('Data - victims'!$D$2:$D$40922))+SUMPRODUCT(('Data - victims'!$A$2:$A$40922=B$4)*('Data - victims'!$B$2:$B$40922=$A43)*('Data - victims'!$C$2:$C$40922="Hospital severe")*('Data - victims'!$D$2:$D$40922))+SUMPRODUCT(('Data - victims'!$A$2:$A$40922=B$4)*('Data - victims'!$B$2:$B$40922=$A43)*('Data - victims'!$C$2:$C$40922="Hospital slight")*('Data - victims'!$D$2:$D$40922))),IF(SUMPRODUCT(('Data - victims'!$A$2:$A$40922=B$4)*('Data - victims'!$B$2:$B$40922=$A43)*('Data - victims'!$C$2:$C$40922=$B$3)*('Data - victims'!$D$2:$D$40922))=0,"..",SUMPRODUCT(('Data - victims'!$A$2:$A$40922=B$4)*('Data - victims'!$B$2:$B$40922=$A43)*('Data - victims'!$C$2:$C$40922=$B$3)*('Data - victims'!$D$2:$D$40922)))))</f>
        <v>243</v>
      </c>
      <c r="C43" s="9" cm="1">
        <f t="array" ref="C43">IF($B$3="Total non-fatal casualties",IF(SUMPRODUCT(('Data - victims'!$A$2:$A$40922=C$4)*('Data - victims'!$B$2:$B$40922=$A43)*('Data - victims'!$C$2:$C$40922="Total non-fatal casualties")*('Data - victims'!$D$2:$D$40922))+SUMPRODUCT(('Data - victims'!$A$2:$A$40922=C$4)*('Data - victims'!$B$2:$B$40922=$A43)*('Data - victims'!$C$2:$C$40922="Hospital severe")*('Data - victims'!$D$2:$D$40922))+SUMPRODUCT(('Data - victims'!$A$2:$A$40922=C$4)*('Data - victims'!$B$2:$B$40922=$A43)*('Data - victims'!$C$2:$C$40922="Hospital slight")*('Data - victims'!$D$2:$D$40922))+SUMPRODUCT(('Data - victims'!$A$2:$A$40922=C$4)*('Data - victims'!$B$2:$B$40922=$A43)*('Data - victims'!$C$2:$C$40922="First aid")*('Data - victims'!$D$2:$D$40922))+SUMPRODUCT(('Data - victims'!$A$2:$A$40922=C$4)*('Data - victims'!$B$2:$B$40922=$A43)*('Data - victims'!$C$2:$C$40922="Precautionary checks")*('Data - victims'!$D$2:$D$40922))=0,"..",SUMPRODUCT(('Data - victims'!$A$2:$A$40922=C$4)*('Data - victims'!$B$2:$B$40922=$A43)*('Data - victims'!$C$2:$C$40922="Total non-fatal casualties")*('Data - victims'!$D$2:$D$40922))+SUMPRODUCT(('Data - victims'!$A$2:$A$40922=C$4)*('Data - victims'!$B$2:$B$40922=$A43)*('Data - victims'!$C$2:$C$40922="Hospital severe")*('Data - victims'!$D$2:$D$40922))+SUMPRODUCT(('Data - victims'!$A$2:$A$40922=C$4)*('Data - victims'!$B$2:$B$40922=$A43)*('Data - victims'!$C$2:$C$40922="Hospital slight")*('Data - victims'!$D$2:$D$40922))+SUMPRODUCT(('Data - victims'!$A$2:$A$40922=C$4)*('Data - victims'!$B$2:$B$40922=$A43)*('Data - victims'!$C$2:$C$40922="First aid")*('Data - victims'!$D$2:$D$40922))+SUMPRODUCT(('Data - victims'!$A$2:$A$40922=C$4)*('Data - victims'!$B$2:$B$40922=$A43)*('Data - victims'!$C$2:$C$40922="Precautionary checks")*('Data - victims'!$D$2:$D$40922))),IF($B$3="Total casualties requiring hospital treatment",IF(SUMPRODUCT(('Data - victims'!$A$2:$A$40922=C$4)*('Data - victims'!$B$2:$B$40922=$A43)*('Data - victims'!$C$2:$C$40922="Total casualties requiring hospital treatment")*('Data - victims'!$D$2:$D$40922))+SUMPRODUCT(('Data - victims'!$A$2:$A$40922=C$4)*('Data - victims'!$B$2:$B$40922=$A43)*('Data - victims'!$C$2:$C$40922="Hospital severe")*('Data - victims'!$D$2:$D$40922))+SUMPRODUCT(('Data - victims'!$A$2:$A$40922=C$4)*('Data - victims'!$B$2:$B$40922=$A43)*('Data - victims'!$C$2:$C$40922="Hospital slight")*('Data - victims'!$D$2:$D$40922))=0,"..",SUMPRODUCT(('Data - victims'!$A$2:$A$40922=C$4)*('Data - victims'!$B$2:$B$40922=$A43)*('Data - victims'!$C$2:$C$40922="Total casualties requiring hospital treatment")*('Data - victims'!$D$2:$D$40922))+SUMPRODUCT(('Data - victims'!$A$2:$A$40922=C$4)*('Data - victims'!$B$2:$B$40922=$A43)*('Data - victims'!$C$2:$C$40922="Hospital severe")*('Data - victims'!$D$2:$D$40922))+SUMPRODUCT(('Data - victims'!$A$2:$A$40922=C$4)*('Data - victims'!$B$2:$B$40922=$A43)*('Data - victims'!$C$2:$C$40922="Hospital slight")*('Data - victims'!$D$2:$D$40922))),IF(SUMPRODUCT(('Data - victims'!$A$2:$A$40922=C$4)*('Data - victims'!$B$2:$B$40922=$A43)*('Data - victims'!$C$2:$C$40922=$B$3)*('Data - victims'!$D$2:$D$40922))=0,"..",SUMPRODUCT(('Data - victims'!$A$2:$A$40922=C$4)*('Data - victims'!$B$2:$B$40922=$A43)*('Data - victims'!$C$2:$C$40922=$B$3)*('Data - victims'!$D$2:$D$40922)))))</f>
        <v>27</v>
      </c>
      <c r="D43" s="9" cm="1">
        <f t="array" ref="D43">IF($B$3="Total non-fatal casualties",IF(SUMPRODUCT(('Data - victims'!$A$2:$A$40922=D$4)*('Data - victims'!$B$2:$B$40922=$A43)*('Data - victims'!$C$2:$C$40922="Total non-fatal casualties")*('Data - victims'!$D$2:$D$40922))+SUMPRODUCT(('Data - victims'!$A$2:$A$40922=D$4)*('Data - victims'!$B$2:$B$40922=$A43)*('Data - victims'!$C$2:$C$40922="Hospital severe")*('Data - victims'!$D$2:$D$40922))+SUMPRODUCT(('Data - victims'!$A$2:$A$40922=D$4)*('Data - victims'!$B$2:$B$40922=$A43)*('Data - victims'!$C$2:$C$40922="Hospital slight")*('Data - victims'!$D$2:$D$40922))+SUMPRODUCT(('Data - victims'!$A$2:$A$40922=D$4)*('Data - victims'!$B$2:$B$40922=$A43)*('Data - victims'!$C$2:$C$40922="First aid")*('Data - victims'!$D$2:$D$40922))+SUMPRODUCT(('Data - victims'!$A$2:$A$40922=D$4)*('Data - victims'!$B$2:$B$40922=$A43)*('Data - victims'!$C$2:$C$40922="Precautionary checks")*('Data - victims'!$D$2:$D$40922))=0,"..",SUMPRODUCT(('Data - victims'!$A$2:$A$40922=D$4)*('Data - victims'!$B$2:$B$40922=$A43)*('Data - victims'!$C$2:$C$40922="Total non-fatal casualties")*('Data - victims'!$D$2:$D$40922))+SUMPRODUCT(('Data - victims'!$A$2:$A$40922=D$4)*('Data - victims'!$B$2:$B$40922=$A43)*('Data - victims'!$C$2:$C$40922="Hospital severe")*('Data - victims'!$D$2:$D$40922))+SUMPRODUCT(('Data - victims'!$A$2:$A$40922=D$4)*('Data - victims'!$B$2:$B$40922=$A43)*('Data - victims'!$C$2:$C$40922="Hospital slight")*('Data - victims'!$D$2:$D$40922))+SUMPRODUCT(('Data - victims'!$A$2:$A$40922=D$4)*('Data - victims'!$B$2:$B$40922=$A43)*('Data - victims'!$C$2:$C$40922="First aid")*('Data - victims'!$D$2:$D$40922))+SUMPRODUCT(('Data - victims'!$A$2:$A$40922=D$4)*('Data - victims'!$B$2:$B$40922=$A43)*('Data - victims'!$C$2:$C$40922="Precautionary checks")*('Data - victims'!$D$2:$D$40922))),IF($B$3="Total casualties requiring hospital treatment",IF(SUMPRODUCT(('Data - victims'!$A$2:$A$40922=D$4)*('Data - victims'!$B$2:$B$40922=$A43)*('Data - victims'!$C$2:$C$40922="Total casualties requiring hospital treatment")*('Data - victims'!$D$2:$D$40922))+SUMPRODUCT(('Data - victims'!$A$2:$A$40922=D$4)*('Data - victims'!$B$2:$B$40922=$A43)*('Data - victims'!$C$2:$C$40922="Hospital severe")*('Data - victims'!$D$2:$D$40922))+SUMPRODUCT(('Data - victims'!$A$2:$A$40922=D$4)*('Data - victims'!$B$2:$B$40922=$A43)*('Data - victims'!$C$2:$C$40922="Hospital slight")*('Data - victims'!$D$2:$D$40922))=0,"..",SUMPRODUCT(('Data - victims'!$A$2:$A$40922=D$4)*('Data - victims'!$B$2:$B$40922=$A43)*('Data - victims'!$C$2:$C$40922="Total casualties requiring hospital treatment")*('Data - victims'!$D$2:$D$40922))+SUMPRODUCT(('Data - victims'!$A$2:$A$40922=D$4)*('Data - victims'!$B$2:$B$40922=$A43)*('Data - victims'!$C$2:$C$40922="Hospital severe")*('Data - victims'!$D$2:$D$40922))+SUMPRODUCT(('Data - victims'!$A$2:$A$40922=D$4)*('Data - victims'!$B$2:$B$40922=$A43)*('Data - victims'!$C$2:$C$40922="Hospital slight")*('Data - victims'!$D$2:$D$40922))),IF(SUMPRODUCT(('Data - victims'!$A$2:$A$40922=D$4)*('Data - victims'!$B$2:$B$40922=$A43)*('Data - victims'!$C$2:$C$40922=$B$3)*('Data - victims'!$D$2:$D$40922))=0,"..",SUMPRODUCT(('Data - victims'!$A$2:$A$40922=D$4)*('Data - victims'!$B$2:$B$40922=$A43)*('Data - victims'!$C$2:$C$40922=$B$3)*('Data - victims'!$D$2:$D$40922)))))</f>
        <v>16</v>
      </c>
      <c r="E43" s="9" cm="1">
        <f t="array" ref="E43">IF(SUMPRODUCT(('Data - victims'!$A$2:$A$40922=E$4)*('Data - victims'!$B$2:$B$40922=$A43)*('Data - victims'!$C$2:$C$40922=$B$3)*('Data - victims'!$D$2:$D$40922))=0,IF(OR(B43="..",C43="..",D43=".."),"..",IF(B43+C43+D43=0,"..",B43+C43+D43)),SUMPRODUCT(('Data - victims'!$A$2:$A$40922=E$4)*('Data - victims'!$B$2:$B$40922=$A43)*('Data - victims'!$C$2:$C$40922=$B$3)*('Data - victims'!$D$2:$D$40922)))</f>
        <v>286</v>
      </c>
      <c r="F43" s="37">
        <f t="shared" si="0"/>
        <v>4</v>
      </c>
      <c r="G43" s="37">
        <f t="shared" si="1"/>
        <v>5</v>
      </c>
      <c r="H43" s="37">
        <f t="shared" si="2"/>
        <v>5</v>
      </c>
      <c r="I43" s="37">
        <f t="shared" si="3"/>
        <v>4</v>
      </c>
      <c r="K43" s="38" cm="1">
        <f t="array" ref="K43">IF(SUMPRODUCT(('Data - population'!$B$2:$B$2996=$A43)*('Data - population'!$C$2:$C$2996=K$4)*('Data - population'!$D$2:$D$2996)),SUMPRODUCT(('Data - population'!$B$2:$B$2996=$A43)*('Data - population'!$C$2:$C$2996=K$4)*('Data - population'!$D$2:$D$2996)),"..")</f>
        <v>56230100</v>
      </c>
      <c r="L43" s="38" cm="1">
        <f t="array" ref="L43">IF(SUMPRODUCT(('Data - population'!$B$2:$B$2996=$A43)*('Data - population'!$C$2:$C$2996=L$4)*('Data - population'!$D$2:$D$2996)),SUMPRODUCT(('Data - population'!$B$2:$B$2996=$A43)*('Data - population'!$C$2:$C$2996=L$4)*('Data - population'!$D$2:$D$2996)),"..")</f>
        <v>5414400</v>
      </c>
      <c r="M43" s="38" cm="1">
        <f t="array" ref="M43">IF(SUMPRODUCT(('Data - population'!$B$2:$B$2996=$A43)*('Data - population'!$C$2:$C$2996=M$4)*('Data - population'!$D$2:$D$2996)),SUMPRODUCT(('Data - population'!$B$2:$B$2996=$A43)*('Data - population'!$C$2:$C$2996=M$4)*('Data - population'!$D$2:$D$2996)),"..")</f>
        <v>3087700</v>
      </c>
      <c r="N43" s="38" cm="1">
        <f t="array" ref="N43">IF(SUMPRODUCT(('Data - population'!$B$2:$B$2996=$A43)*('Data - population'!$C$2:$C$2996=N$4)*('Data - population'!$D$2:$D$2996)),SUMPRODUCT(('Data - population'!$B$2:$B$2996=$A43)*('Data - population'!$C$2:$C$2996=N$4)*('Data - population'!$D$2:$D$2996)),"..")</f>
        <v>64732200</v>
      </c>
      <c r="P43" s="42"/>
    </row>
    <row r="44" spans="1:16" x14ac:dyDescent="0.25">
      <c r="A44" t="s">
        <v>101</v>
      </c>
      <c r="B44" s="9" cm="1">
        <f t="array" ref="B44">IF($B$3="Total non-fatal casualties",IF(SUMPRODUCT(('Data - victims'!$A$2:$A$40922=B$4)*('Data - victims'!$B$2:$B$40922=$A44)*('Data - victims'!$C$2:$C$40922="Total non-fatal casualties")*('Data - victims'!$D$2:$D$40922))+SUMPRODUCT(('Data - victims'!$A$2:$A$40922=B$4)*('Data - victims'!$B$2:$B$40922=$A44)*('Data - victims'!$C$2:$C$40922="Hospital severe")*('Data - victims'!$D$2:$D$40922))+SUMPRODUCT(('Data - victims'!$A$2:$A$40922=B$4)*('Data - victims'!$B$2:$B$40922=$A44)*('Data - victims'!$C$2:$C$40922="Hospital slight")*('Data - victims'!$D$2:$D$40922))+SUMPRODUCT(('Data - victims'!$A$2:$A$40922=B$4)*('Data - victims'!$B$2:$B$40922=$A44)*('Data - victims'!$C$2:$C$40922="First aid")*('Data - victims'!$D$2:$D$40922))+SUMPRODUCT(('Data - victims'!$A$2:$A$40922=B$4)*('Data - victims'!$B$2:$B$40922=$A44)*('Data - victims'!$C$2:$C$40922="Precautionary checks")*('Data - victims'!$D$2:$D$40922))=0,"..",SUMPRODUCT(('Data - victims'!$A$2:$A$40922=B$4)*('Data - victims'!$B$2:$B$40922=$A44)*('Data - victims'!$C$2:$C$40922="Total non-fatal casualties")*('Data - victims'!$D$2:$D$40922))+SUMPRODUCT(('Data - victims'!$A$2:$A$40922=B$4)*('Data - victims'!$B$2:$B$40922=$A44)*('Data - victims'!$C$2:$C$40922="Hospital severe")*('Data - victims'!$D$2:$D$40922))+SUMPRODUCT(('Data - victims'!$A$2:$A$40922=B$4)*('Data - victims'!$B$2:$B$40922=$A44)*('Data - victims'!$C$2:$C$40922="Hospital slight")*('Data - victims'!$D$2:$D$40922))+SUMPRODUCT(('Data - victims'!$A$2:$A$40922=B$4)*('Data - victims'!$B$2:$B$40922=$A44)*('Data - victims'!$C$2:$C$40922="First aid")*('Data - victims'!$D$2:$D$40922))+SUMPRODUCT(('Data - victims'!$A$2:$A$40922=B$4)*('Data - victims'!$B$2:$B$40922=$A44)*('Data - victims'!$C$2:$C$40922="Precautionary checks")*('Data - victims'!$D$2:$D$40922))),IF($B$3="Total casualties requiring hospital treatment",IF(SUMPRODUCT(('Data - victims'!$A$2:$A$40922=B$4)*('Data - victims'!$B$2:$B$40922=$A44)*('Data - victims'!$C$2:$C$40922="Total casualties requiring hospital treatment")*('Data - victims'!$D$2:$D$40922))+SUMPRODUCT(('Data - victims'!$A$2:$A$40922=B$4)*('Data - victims'!$B$2:$B$40922=$A44)*('Data - victims'!$C$2:$C$40922="Hospital severe")*('Data - victims'!$D$2:$D$40922))+SUMPRODUCT(('Data - victims'!$A$2:$A$40922=B$4)*('Data - victims'!$B$2:$B$40922=$A44)*('Data - victims'!$C$2:$C$40922="Hospital slight")*('Data - victims'!$D$2:$D$40922))=0,"..",SUMPRODUCT(('Data - victims'!$A$2:$A$40922=B$4)*('Data - victims'!$B$2:$B$40922=$A44)*('Data - victims'!$C$2:$C$40922="Total casualties requiring hospital treatment")*('Data - victims'!$D$2:$D$40922))+SUMPRODUCT(('Data - victims'!$A$2:$A$40922=B$4)*('Data - victims'!$B$2:$B$40922=$A44)*('Data - victims'!$C$2:$C$40922="Hospital severe")*('Data - victims'!$D$2:$D$40922))+SUMPRODUCT(('Data - victims'!$A$2:$A$40922=B$4)*('Data - victims'!$B$2:$B$40922=$A44)*('Data - victims'!$C$2:$C$40922="Hospital slight")*('Data - victims'!$D$2:$D$40922))),IF(SUMPRODUCT(('Data - victims'!$A$2:$A$40922=B$4)*('Data - victims'!$B$2:$B$40922=$A44)*('Data - victims'!$C$2:$C$40922=$B$3)*('Data - victims'!$D$2:$D$40922))=0,"..",SUMPRODUCT(('Data - victims'!$A$2:$A$40922=B$4)*('Data - victims'!$B$2:$B$40922=$A44)*('Data - victims'!$C$2:$C$40922=$B$3)*('Data - victims'!$D$2:$D$40922)))))</f>
        <v>236</v>
      </c>
      <c r="C44" s="9" cm="1">
        <f t="array" ref="C44">IF($B$3="Total non-fatal casualties",IF(SUMPRODUCT(('Data - victims'!$A$2:$A$40922=C$4)*('Data - victims'!$B$2:$B$40922=$A44)*('Data - victims'!$C$2:$C$40922="Total non-fatal casualties")*('Data - victims'!$D$2:$D$40922))+SUMPRODUCT(('Data - victims'!$A$2:$A$40922=C$4)*('Data - victims'!$B$2:$B$40922=$A44)*('Data - victims'!$C$2:$C$40922="Hospital severe")*('Data - victims'!$D$2:$D$40922))+SUMPRODUCT(('Data - victims'!$A$2:$A$40922=C$4)*('Data - victims'!$B$2:$B$40922=$A44)*('Data - victims'!$C$2:$C$40922="Hospital slight")*('Data - victims'!$D$2:$D$40922))+SUMPRODUCT(('Data - victims'!$A$2:$A$40922=C$4)*('Data - victims'!$B$2:$B$40922=$A44)*('Data - victims'!$C$2:$C$40922="First aid")*('Data - victims'!$D$2:$D$40922))+SUMPRODUCT(('Data - victims'!$A$2:$A$40922=C$4)*('Data - victims'!$B$2:$B$40922=$A44)*('Data - victims'!$C$2:$C$40922="Precautionary checks")*('Data - victims'!$D$2:$D$40922))=0,"..",SUMPRODUCT(('Data - victims'!$A$2:$A$40922=C$4)*('Data - victims'!$B$2:$B$40922=$A44)*('Data - victims'!$C$2:$C$40922="Total non-fatal casualties")*('Data - victims'!$D$2:$D$40922))+SUMPRODUCT(('Data - victims'!$A$2:$A$40922=C$4)*('Data - victims'!$B$2:$B$40922=$A44)*('Data - victims'!$C$2:$C$40922="Hospital severe")*('Data - victims'!$D$2:$D$40922))+SUMPRODUCT(('Data - victims'!$A$2:$A$40922=C$4)*('Data - victims'!$B$2:$B$40922=$A44)*('Data - victims'!$C$2:$C$40922="Hospital slight")*('Data - victims'!$D$2:$D$40922))+SUMPRODUCT(('Data - victims'!$A$2:$A$40922=C$4)*('Data - victims'!$B$2:$B$40922=$A44)*('Data - victims'!$C$2:$C$40922="First aid")*('Data - victims'!$D$2:$D$40922))+SUMPRODUCT(('Data - victims'!$A$2:$A$40922=C$4)*('Data - victims'!$B$2:$B$40922=$A44)*('Data - victims'!$C$2:$C$40922="Precautionary checks")*('Data - victims'!$D$2:$D$40922))),IF($B$3="Total casualties requiring hospital treatment",IF(SUMPRODUCT(('Data - victims'!$A$2:$A$40922=C$4)*('Data - victims'!$B$2:$B$40922=$A44)*('Data - victims'!$C$2:$C$40922="Total casualties requiring hospital treatment")*('Data - victims'!$D$2:$D$40922))+SUMPRODUCT(('Data - victims'!$A$2:$A$40922=C$4)*('Data - victims'!$B$2:$B$40922=$A44)*('Data - victims'!$C$2:$C$40922="Hospital severe")*('Data - victims'!$D$2:$D$40922))+SUMPRODUCT(('Data - victims'!$A$2:$A$40922=C$4)*('Data - victims'!$B$2:$B$40922=$A44)*('Data - victims'!$C$2:$C$40922="Hospital slight")*('Data - victims'!$D$2:$D$40922))=0,"..",SUMPRODUCT(('Data - victims'!$A$2:$A$40922=C$4)*('Data - victims'!$B$2:$B$40922=$A44)*('Data - victims'!$C$2:$C$40922="Total casualties requiring hospital treatment")*('Data - victims'!$D$2:$D$40922))+SUMPRODUCT(('Data - victims'!$A$2:$A$40922=C$4)*('Data - victims'!$B$2:$B$40922=$A44)*('Data - victims'!$C$2:$C$40922="Hospital severe")*('Data - victims'!$D$2:$D$40922))+SUMPRODUCT(('Data - victims'!$A$2:$A$40922=C$4)*('Data - victims'!$B$2:$B$40922=$A44)*('Data - victims'!$C$2:$C$40922="Hospital slight")*('Data - victims'!$D$2:$D$40922))),IF(SUMPRODUCT(('Data - victims'!$A$2:$A$40922=C$4)*('Data - victims'!$B$2:$B$40922=$A44)*('Data - victims'!$C$2:$C$40922=$B$3)*('Data - victims'!$D$2:$D$40922))=0,"..",SUMPRODUCT(('Data - victims'!$A$2:$A$40922=C$4)*('Data - victims'!$B$2:$B$40922=$A44)*('Data - victims'!$C$2:$C$40922=$B$3)*('Data - victims'!$D$2:$D$40922)))))</f>
        <v>52</v>
      </c>
      <c r="D44" s="9" cm="1">
        <f t="array" ref="D44">IF($B$3="Total non-fatal casualties",IF(SUMPRODUCT(('Data - victims'!$A$2:$A$40922=D$4)*('Data - victims'!$B$2:$B$40922=$A44)*('Data - victims'!$C$2:$C$40922="Total non-fatal casualties")*('Data - victims'!$D$2:$D$40922))+SUMPRODUCT(('Data - victims'!$A$2:$A$40922=D$4)*('Data - victims'!$B$2:$B$40922=$A44)*('Data - victims'!$C$2:$C$40922="Hospital severe")*('Data - victims'!$D$2:$D$40922))+SUMPRODUCT(('Data - victims'!$A$2:$A$40922=D$4)*('Data - victims'!$B$2:$B$40922=$A44)*('Data - victims'!$C$2:$C$40922="Hospital slight")*('Data - victims'!$D$2:$D$40922))+SUMPRODUCT(('Data - victims'!$A$2:$A$40922=D$4)*('Data - victims'!$B$2:$B$40922=$A44)*('Data - victims'!$C$2:$C$40922="First aid")*('Data - victims'!$D$2:$D$40922))+SUMPRODUCT(('Data - victims'!$A$2:$A$40922=D$4)*('Data - victims'!$B$2:$B$40922=$A44)*('Data - victims'!$C$2:$C$40922="Precautionary checks")*('Data - victims'!$D$2:$D$40922))=0,"..",SUMPRODUCT(('Data - victims'!$A$2:$A$40922=D$4)*('Data - victims'!$B$2:$B$40922=$A44)*('Data - victims'!$C$2:$C$40922="Total non-fatal casualties")*('Data - victims'!$D$2:$D$40922))+SUMPRODUCT(('Data - victims'!$A$2:$A$40922=D$4)*('Data - victims'!$B$2:$B$40922=$A44)*('Data - victims'!$C$2:$C$40922="Hospital severe")*('Data - victims'!$D$2:$D$40922))+SUMPRODUCT(('Data - victims'!$A$2:$A$40922=D$4)*('Data - victims'!$B$2:$B$40922=$A44)*('Data - victims'!$C$2:$C$40922="Hospital slight")*('Data - victims'!$D$2:$D$40922))+SUMPRODUCT(('Data - victims'!$A$2:$A$40922=D$4)*('Data - victims'!$B$2:$B$40922=$A44)*('Data - victims'!$C$2:$C$40922="First aid")*('Data - victims'!$D$2:$D$40922))+SUMPRODUCT(('Data - victims'!$A$2:$A$40922=D$4)*('Data - victims'!$B$2:$B$40922=$A44)*('Data - victims'!$C$2:$C$40922="Precautionary checks")*('Data - victims'!$D$2:$D$40922))),IF($B$3="Total casualties requiring hospital treatment",IF(SUMPRODUCT(('Data - victims'!$A$2:$A$40922=D$4)*('Data - victims'!$B$2:$B$40922=$A44)*('Data - victims'!$C$2:$C$40922="Total casualties requiring hospital treatment")*('Data - victims'!$D$2:$D$40922))+SUMPRODUCT(('Data - victims'!$A$2:$A$40922=D$4)*('Data - victims'!$B$2:$B$40922=$A44)*('Data - victims'!$C$2:$C$40922="Hospital severe")*('Data - victims'!$D$2:$D$40922))+SUMPRODUCT(('Data - victims'!$A$2:$A$40922=D$4)*('Data - victims'!$B$2:$B$40922=$A44)*('Data - victims'!$C$2:$C$40922="Hospital slight")*('Data - victims'!$D$2:$D$40922))=0,"..",SUMPRODUCT(('Data - victims'!$A$2:$A$40922=D$4)*('Data - victims'!$B$2:$B$40922=$A44)*('Data - victims'!$C$2:$C$40922="Total casualties requiring hospital treatment")*('Data - victims'!$D$2:$D$40922))+SUMPRODUCT(('Data - victims'!$A$2:$A$40922=D$4)*('Data - victims'!$B$2:$B$40922=$A44)*('Data - victims'!$C$2:$C$40922="Hospital severe")*('Data - victims'!$D$2:$D$40922))+SUMPRODUCT(('Data - victims'!$A$2:$A$40922=D$4)*('Data - victims'!$B$2:$B$40922=$A44)*('Data - victims'!$C$2:$C$40922="Hospital slight")*('Data - victims'!$D$2:$D$40922))),IF(SUMPRODUCT(('Data - victims'!$A$2:$A$40922=D$4)*('Data - victims'!$B$2:$B$40922=$A44)*('Data - victims'!$C$2:$C$40922=$B$3)*('Data - victims'!$D$2:$D$40922))=0,"..",SUMPRODUCT(('Data - victims'!$A$2:$A$40922=D$4)*('Data - victims'!$B$2:$B$40922=$A44)*('Data - victims'!$C$2:$C$40922=$B$3)*('Data - victims'!$D$2:$D$40922)))))</f>
        <v>21</v>
      </c>
      <c r="E44" s="9" cm="1">
        <f t="array" ref="E44">IF(SUMPRODUCT(('Data - victims'!$A$2:$A$40922=E$4)*('Data - victims'!$B$2:$B$40922=$A44)*('Data - victims'!$C$2:$C$40922=$B$3)*('Data - victims'!$D$2:$D$40922))=0,IF(OR(B44="..",C44="..",D44=".."),"..",IF(B44+C44+D44=0,"..",B44+C44+D44)),SUMPRODUCT(('Data - victims'!$A$2:$A$40922=E$4)*('Data - victims'!$B$2:$B$40922=$A44)*('Data - victims'!$C$2:$C$40922=$B$3)*('Data - victims'!$D$2:$D$40922)))</f>
        <v>309</v>
      </c>
      <c r="F44" s="37">
        <f t="shared" si="0"/>
        <v>4</v>
      </c>
      <c r="G44" s="37">
        <f t="shared" si="1"/>
        <v>10</v>
      </c>
      <c r="H44" s="37">
        <f t="shared" si="2"/>
        <v>7</v>
      </c>
      <c r="I44" s="37">
        <f t="shared" si="3"/>
        <v>5</v>
      </c>
      <c r="K44" s="38" cm="1">
        <f t="array" ref="K44">IF(SUMPRODUCT(('Data - population'!$B$2:$B$2996=$A44)*('Data - population'!$C$2:$C$2996=K$4)*('Data - population'!$D$2:$D$2996)),SUMPRODUCT(('Data - population'!$B$2:$B$2996=$A44)*('Data - population'!$C$2:$C$2996=K$4)*('Data - population'!$D$2:$D$2996)),"..")</f>
        <v>56326000</v>
      </c>
      <c r="L44" s="38" cm="1">
        <f t="array" ref="L44">IF(SUMPRODUCT(('Data - population'!$B$2:$B$2996=$A44)*('Data - population'!$C$2:$C$2996=L$4)*('Data - population'!$D$2:$D$2996)),SUMPRODUCT(('Data - population'!$B$2:$B$2996=$A44)*('Data - population'!$C$2:$C$2996=L$4)*('Data - population'!$D$2:$D$2996)),"..")</f>
        <v>5413100</v>
      </c>
      <c r="M44" s="38" cm="1">
        <f t="array" ref="M44">IF(SUMPRODUCT(('Data - population'!$B$2:$B$2996=$A44)*('Data - population'!$C$2:$C$2996=M$4)*('Data - population'!$D$2:$D$2996)),SUMPRODUCT(('Data - population'!$B$2:$B$2996=$A44)*('Data - population'!$C$2:$C$2996=M$4)*('Data - population'!$D$2:$D$2996)),"..")</f>
        <v>3104500</v>
      </c>
      <c r="N44" s="38" cm="1">
        <f t="array" ref="N44">IF(SUMPRODUCT(('Data - population'!$B$2:$B$2996=$A44)*('Data - population'!$C$2:$C$2996=N$4)*('Data - population'!$D$2:$D$2996)),SUMPRODUCT(('Data - population'!$B$2:$B$2996=$A44)*('Data - population'!$C$2:$C$2996=N$4)*('Data - population'!$D$2:$D$2996)),"..")</f>
        <v>64843500</v>
      </c>
      <c r="P44" s="42"/>
    </row>
    <row r="45" spans="1:16" x14ac:dyDescent="0.25">
      <c r="A45" t="s">
        <v>108</v>
      </c>
      <c r="B45" s="40" cm="1">
        <f t="array" ref="B45">IF($B$3="Total non-fatal casualties",IF(SUMPRODUCT(('Data - victims'!$A$2:$A$40922=B$4)*('Data - victims'!$B$2:$B$40922=$A45)*('Data - victims'!$C$2:$C$40922="Total non-fatal casualties")*('Data - victims'!$D$2:$D$40922))+SUMPRODUCT(('Data - victims'!$A$2:$A$40922=B$4)*('Data - victims'!$B$2:$B$40922=$A45)*('Data - victims'!$C$2:$C$40922="Hospital severe")*('Data - victims'!$D$2:$D$40922))+SUMPRODUCT(('Data - victims'!$A$2:$A$40922=B$4)*('Data - victims'!$B$2:$B$40922=$A45)*('Data - victims'!$C$2:$C$40922="Hospital slight")*('Data - victims'!$D$2:$D$40922))+SUMPRODUCT(('Data - victims'!$A$2:$A$40922=B$4)*('Data - victims'!$B$2:$B$40922=$A45)*('Data - victims'!$C$2:$C$40922="First aid")*('Data - victims'!$D$2:$D$40922))+SUMPRODUCT(('Data - victims'!$A$2:$A$40922=B$4)*('Data - victims'!$B$2:$B$40922=$A45)*('Data - victims'!$C$2:$C$40922="Precautionary checks")*('Data - victims'!$D$2:$D$40922))=0,"..",SUMPRODUCT(('Data - victims'!$A$2:$A$40922=B$4)*('Data - victims'!$B$2:$B$40922=$A45)*('Data - victims'!$C$2:$C$40922="Total non-fatal casualties")*('Data - victims'!$D$2:$D$40922))+SUMPRODUCT(('Data - victims'!$A$2:$A$40922=B$4)*('Data - victims'!$B$2:$B$40922=$A45)*('Data - victims'!$C$2:$C$40922="Hospital severe")*('Data - victims'!$D$2:$D$40922))+SUMPRODUCT(('Data - victims'!$A$2:$A$40922=B$4)*('Data - victims'!$B$2:$B$40922=$A45)*('Data - victims'!$C$2:$C$40922="Hospital slight")*('Data - victims'!$D$2:$D$40922))+SUMPRODUCT(('Data - victims'!$A$2:$A$40922=B$4)*('Data - victims'!$B$2:$B$40922=$A45)*('Data - victims'!$C$2:$C$40922="First aid")*('Data - victims'!$D$2:$D$40922))+SUMPRODUCT(('Data - victims'!$A$2:$A$40922=B$4)*('Data - victims'!$B$2:$B$40922=$A45)*('Data - victims'!$C$2:$C$40922="Precautionary checks")*('Data - victims'!$D$2:$D$40922))),IF($B$3="Total casualties requiring hospital treatment",IF(SUMPRODUCT(('Data - victims'!$A$2:$A$40922=B$4)*('Data - victims'!$B$2:$B$40922=$A45)*('Data - victims'!$C$2:$C$40922="Total casualties requiring hospital treatment")*('Data - victims'!$D$2:$D$40922))+SUMPRODUCT(('Data - victims'!$A$2:$A$40922=B$4)*('Data - victims'!$B$2:$B$40922=$A45)*('Data - victims'!$C$2:$C$40922="Hospital severe")*('Data - victims'!$D$2:$D$40922))+SUMPRODUCT(('Data - victims'!$A$2:$A$40922=B$4)*('Data - victims'!$B$2:$B$40922=$A45)*('Data - victims'!$C$2:$C$40922="Hospital slight")*('Data - victims'!$D$2:$D$40922))=0,"..",SUMPRODUCT(('Data - victims'!$A$2:$A$40922=B$4)*('Data - victims'!$B$2:$B$40922=$A45)*('Data - victims'!$C$2:$C$40922="Total casualties requiring hospital treatment")*('Data - victims'!$D$2:$D$40922))+SUMPRODUCT(('Data - victims'!$A$2:$A$40922=B$4)*('Data - victims'!$B$2:$B$40922=$A45)*('Data - victims'!$C$2:$C$40922="Hospital severe")*('Data - victims'!$D$2:$D$40922))+SUMPRODUCT(('Data - victims'!$A$2:$A$40922=B$4)*('Data - victims'!$B$2:$B$40922=$A45)*('Data - victims'!$C$2:$C$40922="Hospital slight")*('Data - victims'!$D$2:$D$40922))),IF(SUMPRODUCT(('Data - victims'!$A$2:$A$40922=B$4)*('Data - victims'!$B$2:$B$40922=$A45)*('Data - victims'!$C$2:$C$40922=$B$3)*('Data - victims'!$D$2:$D$40922))=0,"..",SUMPRODUCT(('Data - victims'!$A$2:$A$40922=B$4)*('Data - victims'!$B$2:$B$40922=$A45)*('Data - victims'!$C$2:$C$40922=$B$3)*('Data - victims'!$D$2:$D$40922)))))</f>
        <v>272</v>
      </c>
      <c r="C45" s="40" cm="1">
        <f t="array" ref="C45">IF($B$3="Total non-fatal casualties",IF(SUMPRODUCT(('Data - victims'!$A$2:$A$40922=C$4)*('Data - victims'!$B$2:$B$40922=$A45)*('Data - victims'!$C$2:$C$40922="Total non-fatal casualties")*('Data - victims'!$D$2:$D$40922))+SUMPRODUCT(('Data - victims'!$A$2:$A$40922=C$4)*('Data - victims'!$B$2:$B$40922=$A45)*('Data - victims'!$C$2:$C$40922="Hospital severe")*('Data - victims'!$D$2:$D$40922))+SUMPRODUCT(('Data - victims'!$A$2:$A$40922=C$4)*('Data - victims'!$B$2:$B$40922=$A45)*('Data - victims'!$C$2:$C$40922="Hospital slight")*('Data - victims'!$D$2:$D$40922))+SUMPRODUCT(('Data - victims'!$A$2:$A$40922=C$4)*('Data - victims'!$B$2:$B$40922=$A45)*('Data - victims'!$C$2:$C$40922="First aid")*('Data - victims'!$D$2:$D$40922))+SUMPRODUCT(('Data - victims'!$A$2:$A$40922=C$4)*('Data - victims'!$B$2:$B$40922=$A45)*('Data - victims'!$C$2:$C$40922="Precautionary checks")*('Data - victims'!$D$2:$D$40922))=0,"..",SUMPRODUCT(('Data - victims'!$A$2:$A$40922=C$4)*('Data - victims'!$B$2:$B$40922=$A45)*('Data - victims'!$C$2:$C$40922="Total non-fatal casualties")*('Data - victims'!$D$2:$D$40922))+SUMPRODUCT(('Data - victims'!$A$2:$A$40922=C$4)*('Data - victims'!$B$2:$B$40922=$A45)*('Data - victims'!$C$2:$C$40922="Hospital severe")*('Data - victims'!$D$2:$D$40922))+SUMPRODUCT(('Data - victims'!$A$2:$A$40922=C$4)*('Data - victims'!$B$2:$B$40922=$A45)*('Data - victims'!$C$2:$C$40922="Hospital slight")*('Data - victims'!$D$2:$D$40922))+SUMPRODUCT(('Data - victims'!$A$2:$A$40922=C$4)*('Data - victims'!$B$2:$B$40922=$A45)*('Data - victims'!$C$2:$C$40922="First aid")*('Data - victims'!$D$2:$D$40922))+SUMPRODUCT(('Data - victims'!$A$2:$A$40922=C$4)*('Data - victims'!$B$2:$B$40922=$A45)*('Data - victims'!$C$2:$C$40922="Precautionary checks")*('Data - victims'!$D$2:$D$40922))),IF($B$3="Total casualties requiring hospital treatment",IF(SUMPRODUCT(('Data - victims'!$A$2:$A$40922=C$4)*('Data - victims'!$B$2:$B$40922=$A45)*('Data - victims'!$C$2:$C$40922="Total casualties requiring hospital treatment")*('Data - victims'!$D$2:$D$40922))+SUMPRODUCT(('Data - victims'!$A$2:$A$40922=C$4)*('Data - victims'!$B$2:$B$40922=$A45)*('Data - victims'!$C$2:$C$40922="Hospital severe")*('Data - victims'!$D$2:$D$40922))+SUMPRODUCT(('Data - victims'!$A$2:$A$40922=C$4)*('Data - victims'!$B$2:$B$40922=$A45)*('Data - victims'!$C$2:$C$40922="Hospital slight")*('Data - victims'!$D$2:$D$40922))=0,"..",SUMPRODUCT(('Data - victims'!$A$2:$A$40922=C$4)*('Data - victims'!$B$2:$B$40922=$A45)*('Data - victims'!$C$2:$C$40922="Total casualties requiring hospital treatment")*('Data - victims'!$D$2:$D$40922))+SUMPRODUCT(('Data - victims'!$A$2:$A$40922=C$4)*('Data - victims'!$B$2:$B$40922=$A45)*('Data - victims'!$C$2:$C$40922="Hospital severe")*('Data - victims'!$D$2:$D$40922))+SUMPRODUCT(('Data - victims'!$A$2:$A$40922=C$4)*('Data - victims'!$B$2:$B$40922=$A45)*('Data - victims'!$C$2:$C$40922="Hospital slight")*('Data - victims'!$D$2:$D$40922))),IF(SUMPRODUCT(('Data - victims'!$A$2:$A$40922=C$4)*('Data - victims'!$B$2:$B$40922=$A45)*('Data - victims'!$C$2:$C$40922=$B$3)*('Data - victims'!$D$2:$D$40922))=0,"..",SUMPRODUCT(('Data - victims'!$A$2:$A$40922=C$4)*('Data - victims'!$B$2:$B$40922=$A45)*('Data - victims'!$C$2:$C$40922=$B$3)*('Data - victims'!$D$2:$D$40922)))))</f>
        <v>40</v>
      </c>
      <c r="D45" s="40" cm="1">
        <f t="array" ref="D45">IF($B$3="Total non-fatal casualties",IF(SUMPRODUCT(('Data - victims'!$A$2:$A$40922=D$4)*('Data - victims'!$B$2:$B$40922=$A45)*('Data - victims'!$C$2:$C$40922="Total non-fatal casualties")*('Data - victims'!$D$2:$D$40922))+SUMPRODUCT(('Data - victims'!$A$2:$A$40922=D$4)*('Data - victims'!$B$2:$B$40922=$A45)*('Data - victims'!$C$2:$C$40922="Hospital severe")*('Data - victims'!$D$2:$D$40922))+SUMPRODUCT(('Data - victims'!$A$2:$A$40922=D$4)*('Data - victims'!$B$2:$B$40922=$A45)*('Data - victims'!$C$2:$C$40922="Hospital slight")*('Data - victims'!$D$2:$D$40922))+SUMPRODUCT(('Data - victims'!$A$2:$A$40922=D$4)*('Data - victims'!$B$2:$B$40922=$A45)*('Data - victims'!$C$2:$C$40922="First aid")*('Data - victims'!$D$2:$D$40922))+SUMPRODUCT(('Data - victims'!$A$2:$A$40922=D$4)*('Data - victims'!$B$2:$B$40922=$A45)*('Data - victims'!$C$2:$C$40922="Precautionary checks")*('Data - victims'!$D$2:$D$40922))=0,"..",SUMPRODUCT(('Data - victims'!$A$2:$A$40922=D$4)*('Data - victims'!$B$2:$B$40922=$A45)*('Data - victims'!$C$2:$C$40922="Total non-fatal casualties")*('Data - victims'!$D$2:$D$40922))+SUMPRODUCT(('Data - victims'!$A$2:$A$40922=D$4)*('Data - victims'!$B$2:$B$40922=$A45)*('Data - victims'!$C$2:$C$40922="Hospital severe")*('Data - victims'!$D$2:$D$40922))+SUMPRODUCT(('Data - victims'!$A$2:$A$40922=D$4)*('Data - victims'!$B$2:$B$40922=$A45)*('Data - victims'!$C$2:$C$40922="Hospital slight")*('Data - victims'!$D$2:$D$40922))+SUMPRODUCT(('Data - victims'!$A$2:$A$40922=D$4)*('Data - victims'!$B$2:$B$40922=$A45)*('Data - victims'!$C$2:$C$40922="First aid")*('Data - victims'!$D$2:$D$40922))+SUMPRODUCT(('Data - victims'!$A$2:$A$40922=D$4)*('Data - victims'!$B$2:$B$40922=$A45)*('Data - victims'!$C$2:$C$40922="Precautionary checks")*('Data - victims'!$D$2:$D$40922))),IF($B$3="Total casualties requiring hospital treatment",IF(SUMPRODUCT(('Data - victims'!$A$2:$A$40922=D$4)*('Data - victims'!$B$2:$B$40922=$A45)*('Data - victims'!$C$2:$C$40922="Total casualties requiring hospital treatment")*('Data - victims'!$D$2:$D$40922))+SUMPRODUCT(('Data - victims'!$A$2:$A$40922=D$4)*('Data - victims'!$B$2:$B$40922=$A45)*('Data - victims'!$C$2:$C$40922="Hospital severe")*('Data - victims'!$D$2:$D$40922))+SUMPRODUCT(('Data - victims'!$A$2:$A$40922=D$4)*('Data - victims'!$B$2:$B$40922=$A45)*('Data - victims'!$C$2:$C$40922="Hospital slight")*('Data - victims'!$D$2:$D$40922))=0,"..",SUMPRODUCT(('Data - victims'!$A$2:$A$40922=D$4)*('Data - victims'!$B$2:$B$40922=$A45)*('Data - victims'!$C$2:$C$40922="Total casualties requiring hospital treatment")*('Data - victims'!$D$2:$D$40922))+SUMPRODUCT(('Data - victims'!$A$2:$A$40922=D$4)*('Data - victims'!$B$2:$B$40922=$A45)*('Data - victims'!$C$2:$C$40922="Hospital severe")*('Data - victims'!$D$2:$D$40922))+SUMPRODUCT(('Data - victims'!$A$2:$A$40922=D$4)*('Data - victims'!$B$2:$B$40922=$A45)*('Data - victims'!$C$2:$C$40922="Hospital slight")*('Data - victims'!$D$2:$D$40922))),IF(SUMPRODUCT(('Data - victims'!$A$2:$A$40922=D$4)*('Data - victims'!$B$2:$B$40922=$A45)*('Data - victims'!$C$2:$C$40922=$B$3)*('Data - victims'!$D$2:$D$40922))=0,"..",SUMPRODUCT(('Data - victims'!$A$2:$A$40922=D$4)*('Data - victims'!$B$2:$B$40922=$A45)*('Data - victims'!$C$2:$C$40922=$B$3)*('Data - victims'!$D$2:$D$40922)))))</f>
        <v>21</v>
      </c>
      <c r="E45" s="9" cm="1">
        <f t="array" ref="E45">IF(SUMPRODUCT(('Data - victims'!$A$2:$A$40922=E$4)*('Data - victims'!$B$2:$B$40922=$A45)*('Data - victims'!$C$2:$C$40922=$B$3)*('Data - victims'!$D$2:$D$40922))=0,IF(OR(B45="..",C45="..",D45=".."),"..",IF(B45+C45+D45=0,"..",B45+C45+D45)),SUMPRODUCT(('Data - victims'!$A$2:$A$40922=E$4)*('Data - victims'!$B$2:$B$40922=$A45)*('Data - victims'!$C$2:$C$40922=$B$3)*('Data - victims'!$D$2:$D$40922)))</f>
        <v>333</v>
      </c>
      <c r="F45" s="37">
        <f t="shared" si="0"/>
        <v>5</v>
      </c>
      <c r="G45" s="37">
        <f t="shared" si="1"/>
        <v>7</v>
      </c>
      <c r="H45" s="37">
        <f t="shared" si="2"/>
        <v>7</v>
      </c>
      <c r="I45" s="37">
        <f t="shared" si="3"/>
        <v>5</v>
      </c>
      <c r="K45" s="33" cm="1">
        <f t="array" ref="K45">IF(SUMPRODUCT(('Data - population'!$B$2:$B$2996=$A45)*('Data - population'!$C$2:$C$2996=K$4)*('Data - population'!$D$2:$D$2996)),SUMPRODUCT(('Data - population'!$B$2:$B$2996=$A45)*('Data - population'!$C$2:$C$2996=K$4)*('Data - population'!$D$2:$D$2996)),"..")</f>
        <v>56554900</v>
      </c>
      <c r="L45" s="33" cm="1">
        <f t="array" ref="L45">IF(SUMPRODUCT(('Data - population'!$B$2:$B$2996=$A45)*('Data - population'!$C$2:$C$2996=L$4)*('Data - population'!$D$2:$D$2996)),SUMPRODUCT(('Data - population'!$B$2:$B$2996=$A45)*('Data - population'!$C$2:$C$2996=L$4)*('Data - population'!$D$2:$D$2996)),"..")</f>
        <v>5418400</v>
      </c>
      <c r="M45" s="33" cm="1">
        <f t="array" ref="M45">IF(SUMPRODUCT(('Data - population'!$B$2:$B$2996=$A45)*('Data - population'!$C$2:$C$2996=M$4)*('Data - population'!$D$2:$D$2996)),SUMPRODUCT(('Data - population'!$B$2:$B$2996=$A45)*('Data - population'!$C$2:$C$2996=M$4)*('Data - population'!$D$2:$D$2996)),"..")</f>
        <v>3105600</v>
      </c>
      <c r="N45" s="33" cm="1">
        <f t="array" ref="N45">IF(SUMPRODUCT(('Data - population'!$B$2:$B$2996=$A45)*('Data - population'!$C$2:$C$2996=N$4)*('Data - population'!$D$2:$D$2996)),SUMPRODUCT(('Data - population'!$B$2:$B$2996=$A45)*('Data - population'!$C$2:$C$2996=N$4)*('Data - population'!$D$2:$D$2996)),"..")</f>
        <v>65078900</v>
      </c>
    </row>
    <row r="46" spans="1:16" x14ac:dyDescent="0.25">
      <c r="A46" t="s">
        <v>110</v>
      </c>
      <c r="B46" s="40" cm="1">
        <f t="array" ref="B46">IF($B$3="Total non-fatal casualties",IF(SUMPRODUCT(('Data - victims'!$A$2:$A$40922=B$4)*('Data - victims'!$B$2:$B$40922=$A46)*('Data - victims'!$C$2:$C$40922="Total non-fatal casualties")*('Data - victims'!$D$2:$D$40922))+SUMPRODUCT(('Data - victims'!$A$2:$A$40922=B$4)*('Data - victims'!$B$2:$B$40922=$A46)*('Data - victims'!$C$2:$C$40922="Hospital severe")*('Data - victims'!$D$2:$D$40922))+SUMPRODUCT(('Data - victims'!$A$2:$A$40922=B$4)*('Data - victims'!$B$2:$B$40922=$A46)*('Data - victims'!$C$2:$C$40922="Hospital slight")*('Data - victims'!$D$2:$D$40922))+SUMPRODUCT(('Data - victims'!$A$2:$A$40922=B$4)*('Data - victims'!$B$2:$B$40922=$A46)*('Data - victims'!$C$2:$C$40922="First aid")*('Data - victims'!$D$2:$D$40922))+SUMPRODUCT(('Data - victims'!$A$2:$A$40922=B$4)*('Data - victims'!$B$2:$B$40922=$A46)*('Data - victims'!$C$2:$C$40922="Precautionary checks")*('Data - victims'!$D$2:$D$40922))=0,"..",SUMPRODUCT(('Data - victims'!$A$2:$A$40922=B$4)*('Data - victims'!$B$2:$B$40922=$A46)*('Data - victims'!$C$2:$C$40922="Total non-fatal casualties")*('Data - victims'!$D$2:$D$40922))+SUMPRODUCT(('Data - victims'!$A$2:$A$40922=B$4)*('Data - victims'!$B$2:$B$40922=$A46)*('Data - victims'!$C$2:$C$40922="Hospital severe")*('Data - victims'!$D$2:$D$40922))+SUMPRODUCT(('Data - victims'!$A$2:$A$40922=B$4)*('Data - victims'!$B$2:$B$40922=$A46)*('Data - victims'!$C$2:$C$40922="Hospital slight")*('Data - victims'!$D$2:$D$40922))+SUMPRODUCT(('Data - victims'!$A$2:$A$40922=B$4)*('Data - victims'!$B$2:$B$40922=$A46)*('Data - victims'!$C$2:$C$40922="First aid")*('Data - victims'!$D$2:$D$40922))+SUMPRODUCT(('Data - victims'!$A$2:$A$40922=B$4)*('Data - victims'!$B$2:$B$40922=$A46)*('Data - victims'!$C$2:$C$40922="Precautionary checks")*('Data - victims'!$D$2:$D$40922))),IF($B$3="Total casualties requiring hospital treatment",IF(SUMPRODUCT(('Data - victims'!$A$2:$A$40922=B$4)*('Data - victims'!$B$2:$B$40922=$A46)*('Data - victims'!$C$2:$C$40922="Total casualties requiring hospital treatment")*('Data - victims'!$D$2:$D$40922))+SUMPRODUCT(('Data - victims'!$A$2:$A$40922=B$4)*('Data - victims'!$B$2:$B$40922=$A46)*('Data - victims'!$C$2:$C$40922="Hospital severe")*('Data - victims'!$D$2:$D$40922))+SUMPRODUCT(('Data - victims'!$A$2:$A$40922=B$4)*('Data - victims'!$B$2:$B$40922=$A46)*('Data - victims'!$C$2:$C$40922="Hospital slight")*('Data - victims'!$D$2:$D$40922))=0,"..",SUMPRODUCT(('Data - victims'!$A$2:$A$40922=B$4)*('Data - victims'!$B$2:$B$40922=$A46)*('Data - victims'!$C$2:$C$40922="Total casualties requiring hospital treatment")*('Data - victims'!$D$2:$D$40922))+SUMPRODUCT(('Data - victims'!$A$2:$A$40922=B$4)*('Data - victims'!$B$2:$B$40922=$A46)*('Data - victims'!$C$2:$C$40922="Hospital severe")*('Data - victims'!$D$2:$D$40922))+SUMPRODUCT(('Data - victims'!$A$2:$A$40922=B$4)*('Data - victims'!$B$2:$B$40922=$A46)*('Data - victims'!$C$2:$C$40922="Hospital slight")*('Data - victims'!$D$2:$D$40922))),IF(SUMPRODUCT(('Data - victims'!$A$2:$A$40922=B$4)*('Data - victims'!$B$2:$B$40922=$A46)*('Data - victims'!$C$2:$C$40922=$B$3)*('Data - victims'!$D$2:$D$40922))=0,"..",SUMPRODUCT(('Data - victims'!$A$2:$A$40922=B$4)*('Data - victims'!$B$2:$B$40922=$A46)*('Data - victims'!$C$2:$C$40922=$B$3)*('Data - victims'!$D$2:$D$40922)))))</f>
        <v>266</v>
      </c>
      <c r="C46" s="40" cm="1">
        <f t="array" ref="C46">IF($B$3="Total non-fatal casualties",IF(SUMPRODUCT(('Data - victims'!$A$2:$A$40922=C$4)*('Data - victims'!$B$2:$B$40922=$A46)*('Data - victims'!$C$2:$C$40922="Total non-fatal casualties")*('Data - victims'!$D$2:$D$40922))+SUMPRODUCT(('Data - victims'!$A$2:$A$40922=C$4)*('Data - victims'!$B$2:$B$40922=$A46)*('Data - victims'!$C$2:$C$40922="Hospital severe")*('Data - victims'!$D$2:$D$40922))+SUMPRODUCT(('Data - victims'!$A$2:$A$40922=C$4)*('Data - victims'!$B$2:$B$40922=$A46)*('Data - victims'!$C$2:$C$40922="Hospital slight")*('Data - victims'!$D$2:$D$40922))+SUMPRODUCT(('Data - victims'!$A$2:$A$40922=C$4)*('Data - victims'!$B$2:$B$40922=$A46)*('Data - victims'!$C$2:$C$40922="First aid")*('Data - victims'!$D$2:$D$40922))+SUMPRODUCT(('Data - victims'!$A$2:$A$40922=C$4)*('Data - victims'!$B$2:$B$40922=$A46)*('Data - victims'!$C$2:$C$40922="Precautionary checks")*('Data - victims'!$D$2:$D$40922))=0,"..",SUMPRODUCT(('Data - victims'!$A$2:$A$40922=C$4)*('Data - victims'!$B$2:$B$40922=$A46)*('Data - victims'!$C$2:$C$40922="Total non-fatal casualties")*('Data - victims'!$D$2:$D$40922))+SUMPRODUCT(('Data - victims'!$A$2:$A$40922=C$4)*('Data - victims'!$B$2:$B$40922=$A46)*('Data - victims'!$C$2:$C$40922="Hospital severe")*('Data - victims'!$D$2:$D$40922))+SUMPRODUCT(('Data - victims'!$A$2:$A$40922=C$4)*('Data - victims'!$B$2:$B$40922=$A46)*('Data - victims'!$C$2:$C$40922="Hospital slight")*('Data - victims'!$D$2:$D$40922))+SUMPRODUCT(('Data - victims'!$A$2:$A$40922=C$4)*('Data - victims'!$B$2:$B$40922=$A46)*('Data - victims'!$C$2:$C$40922="First aid")*('Data - victims'!$D$2:$D$40922))+SUMPRODUCT(('Data - victims'!$A$2:$A$40922=C$4)*('Data - victims'!$B$2:$B$40922=$A46)*('Data - victims'!$C$2:$C$40922="Precautionary checks")*('Data - victims'!$D$2:$D$40922))),IF($B$3="Total casualties requiring hospital treatment",IF(SUMPRODUCT(('Data - victims'!$A$2:$A$40922=C$4)*('Data - victims'!$B$2:$B$40922=$A46)*('Data - victims'!$C$2:$C$40922="Total casualties requiring hospital treatment")*('Data - victims'!$D$2:$D$40922))+SUMPRODUCT(('Data - victims'!$A$2:$A$40922=C$4)*('Data - victims'!$B$2:$B$40922=$A46)*('Data - victims'!$C$2:$C$40922="Hospital severe")*('Data - victims'!$D$2:$D$40922))+SUMPRODUCT(('Data - victims'!$A$2:$A$40922=C$4)*('Data - victims'!$B$2:$B$40922=$A46)*('Data - victims'!$C$2:$C$40922="Hospital slight")*('Data - victims'!$D$2:$D$40922))=0,"..",SUMPRODUCT(('Data - victims'!$A$2:$A$40922=C$4)*('Data - victims'!$B$2:$B$40922=$A46)*('Data - victims'!$C$2:$C$40922="Total casualties requiring hospital treatment")*('Data - victims'!$D$2:$D$40922))+SUMPRODUCT(('Data - victims'!$A$2:$A$40922=C$4)*('Data - victims'!$B$2:$B$40922=$A46)*('Data - victims'!$C$2:$C$40922="Hospital severe")*('Data - victims'!$D$2:$D$40922))+SUMPRODUCT(('Data - victims'!$A$2:$A$40922=C$4)*('Data - victims'!$B$2:$B$40922=$A46)*('Data - victims'!$C$2:$C$40922="Hospital slight")*('Data - victims'!$D$2:$D$40922))),IF(SUMPRODUCT(('Data - victims'!$A$2:$A$40922=C$4)*('Data - victims'!$B$2:$B$40922=$A46)*('Data - victims'!$C$2:$C$40922=$B$3)*('Data - victims'!$D$2:$D$40922))=0,"..",SUMPRODUCT(('Data - victims'!$A$2:$A$40922=C$4)*('Data - victims'!$B$2:$B$40922=$A46)*('Data - victims'!$C$2:$C$40922=$B$3)*('Data - victims'!$D$2:$D$40922)))))</f>
        <v>43</v>
      </c>
      <c r="D46" s="40" cm="1">
        <f t="array" ref="D46">IF($B$3="Total non-fatal casualties",IF(SUMPRODUCT(('Data - victims'!$A$2:$A$40922=D$4)*('Data - victims'!$B$2:$B$40922=$A46)*('Data - victims'!$C$2:$C$40922="Total non-fatal casualties")*('Data - victims'!$D$2:$D$40922))+SUMPRODUCT(('Data - victims'!$A$2:$A$40922=D$4)*('Data - victims'!$B$2:$B$40922=$A46)*('Data - victims'!$C$2:$C$40922="Hospital severe")*('Data - victims'!$D$2:$D$40922))+SUMPRODUCT(('Data - victims'!$A$2:$A$40922=D$4)*('Data - victims'!$B$2:$B$40922=$A46)*('Data - victims'!$C$2:$C$40922="Hospital slight")*('Data - victims'!$D$2:$D$40922))+SUMPRODUCT(('Data - victims'!$A$2:$A$40922=D$4)*('Data - victims'!$B$2:$B$40922=$A46)*('Data - victims'!$C$2:$C$40922="First aid")*('Data - victims'!$D$2:$D$40922))+SUMPRODUCT(('Data - victims'!$A$2:$A$40922=D$4)*('Data - victims'!$B$2:$B$40922=$A46)*('Data - victims'!$C$2:$C$40922="Precautionary checks")*('Data - victims'!$D$2:$D$40922))=0,"..",SUMPRODUCT(('Data - victims'!$A$2:$A$40922=D$4)*('Data - victims'!$B$2:$B$40922=$A46)*('Data - victims'!$C$2:$C$40922="Total non-fatal casualties")*('Data - victims'!$D$2:$D$40922))+SUMPRODUCT(('Data - victims'!$A$2:$A$40922=D$4)*('Data - victims'!$B$2:$B$40922=$A46)*('Data - victims'!$C$2:$C$40922="Hospital severe")*('Data - victims'!$D$2:$D$40922))+SUMPRODUCT(('Data - victims'!$A$2:$A$40922=D$4)*('Data - victims'!$B$2:$B$40922=$A46)*('Data - victims'!$C$2:$C$40922="Hospital slight")*('Data - victims'!$D$2:$D$40922))+SUMPRODUCT(('Data - victims'!$A$2:$A$40922=D$4)*('Data - victims'!$B$2:$B$40922=$A46)*('Data - victims'!$C$2:$C$40922="First aid")*('Data - victims'!$D$2:$D$40922))+SUMPRODUCT(('Data - victims'!$A$2:$A$40922=D$4)*('Data - victims'!$B$2:$B$40922=$A46)*('Data - victims'!$C$2:$C$40922="Precautionary checks")*('Data - victims'!$D$2:$D$40922))),IF($B$3="Total casualties requiring hospital treatment",IF(SUMPRODUCT(('Data - victims'!$A$2:$A$40922=D$4)*('Data - victims'!$B$2:$B$40922=$A46)*('Data - victims'!$C$2:$C$40922="Total casualties requiring hospital treatment")*('Data - victims'!$D$2:$D$40922))+SUMPRODUCT(('Data - victims'!$A$2:$A$40922=D$4)*('Data - victims'!$B$2:$B$40922=$A46)*('Data - victims'!$C$2:$C$40922="Hospital severe")*('Data - victims'!$D$2:$D$40922))+SUMPRODUCT(('Data - victims'!$A$2:$A$40922=D$4)*('Data - victims'!$B$2:$B$40922=$A46)*('Data - victims'!$C$2:$C$40922="Hospital slight")*('Data - victims'!$D$2:$D$40922))=0,"..",SUMPRODUCT(('Data - victims'!$A$2:$A$40922=D$4)*('Data - victims'!$B$2:$B$40922=$A46)*('Data - victims'!$C$2:$C$40922="Total casualties requiring hospital treatment")*('Data - victims'!$D$2:$D$40922))+SUMPRODUCT(('Data - victims'!$A$2:$A$40922=D$4)*('Data - victims'!$B$2:$B$40922=$A46)*('Data - victims'!$C$2:$C$40922="Hospital severe")*('Data - victims'!$D$2:$D$40922))+SUMPRODUCT(('Data - victims'!$A$2:$A$40922=D$4)*('Data - victims'!$B$2:$B$40922=$A46)*('Data - victims'!$C$2:$C$40922="Hospital slight")*('Data - victims'!$D$2:$D$40922))),IF(SUMPRODUCT(('Data - victims'!$A$2:$A$40922=D$4)*('Data - victims'!$B$2:$B$40922=$A46)*('Data - victims'!$C$2:$C$40922=$B$3)*('Data - victims'!$D$2:$D$40922))=0,"..",SUMPRODUCT(('Data - victims'!$A$2:$A$40922=D$4)*('Data - victims'!$B$2:$B$40922=$A46)*('Data - victims'!$C$2:$C$40922=$B$3)*('Data - victims'!$D$2:$D$40922)))))</f>
        <v>14</v>
      </c>
      <c r="E46" s="9" cm="1">
        <f t="array" ref="E46">IF(SUMPRODUCT(('Data - victims'!$A$2:$A$40922=E$4)*('Data - victims'!$B$2:$B$40922=$A46)*('Data - victims'!$C$2:$C$40922=$B$3)*('Data - victims'!$D$2:$D$40922))=0,IF(OR(B46="..",C46="..",D46=".."),"..",IF(B46+C46+D46=0,"..",B46+C46+D46)),SUMPRODUCT(('Data - victims'!$A$2:$A$40922=E$4)*('Data - victims'!$B$2:$B$40922=$A46)*('Data - victims'!$C$2:$C$40922=$B$3)*('Data - victims'!$D$2:$D$40922)))</f>
        <v>323</v>
      </c>
      <c r="F46" s="37">
        <f t="shared" si="0"/>
        <v>5</v>
      </c>
      <c r="G46" s="37">
        <f t="shared" si="1"/>
        <v>8</v>
      </c>
      <c r="H46" s="37">
        <f t="shared" si="2"/>
        <v>4</v>
      </c>
      <c r="I46" s="37">
        <f t="shared" si="3"/>
        <v>5</v>
      </c>
      <c r="K46" s="33" cm="1">
        <f t="array" ref="K46">IF(SUMPRODUCT(('Data - population'!$B$2:$B$2996=$A46)*('Data - population'!$C$2:$C$2996=K$4)*('Data - population'!$D$2:$D$2996)),SUMPRODUCT(('Data - population'!$B$2:$B$2996=$A46)*('Data - population'!$C$2:$C$2996=K$4)*('Data - population'!$D$2:$D$2996)),"..")</f>
        <v>57112500</v>
      </c>
      <c r="L46" s="33" cm="1">
        <f t="array" ref="L46">IF(SUMPRODUCT(('Data - population'!$B$2:$B$2996=$A46)*('Data - population'!$C$2:$C$2996=L$4)*('Data - population'!$D$2:$D$2996)),SUMPRODUCT(('Data - population'!$B$2:$B$2996=$A46)*('Data - population'!$C$2:$C$2996=L$4)*('Data - population'!$D$2:$D$2996)),"..")</f>
        <v>5447000</v>
      </c>
      <c r="M46" s="33" cm="1">
        <f t="array" ref="M46">IF(SUMPRODUCT(('Data - population'!$B$2:$B$2996=$A46)*('Data - population'!$C$2:$C$2996=M$4)*('Data - population'!$D$2:$D$2996)),SUMPRODUCT(('Data - population'!$B$2:$B$2996=$A46)*('Data - population'!$C$2:$C$2996=M$4)*('Data - population'!$D$2:$D$2996)),"..")</f>
        <v>3132700</v>
      </c>
      <c r="N46" s="33" cm="1">
        <f t="array" ref="N46">IF(SUMPRODUCT(('Data - population'!$B$2:$B$2996=$A46)*('Data - population'!$C$2:$C$2996=N$4)*('Data - population'!$D$2:$D$2996)),SUMPRODUCT(('Data - population'!$B$2:$B$2996=$A46)*('Data - population'!$C$2:$C$2996=N$4)*('Data - population'!$D$2:$D$2996)),"..")</f>
        <v>65692200</v>
      </c>
    </row>
    <row r="47" spans="1:16" x14ac:dyDescent="0.25">
      <c r="A47" t="s">
        <v>113</v>
      </c>
      <c r="B47" s="40" cm="1">
        <f t="array" ref="B47">IF($B$3="Total non-fatal casualties",IF(SUMPRODUCT(('Data - victims'!$A$2:$A$40922=B$4)*('Data - victims'!$B$2:$B$40922=$A47)*('Data - victims'!$C$2:$C$40922="Total non-fatal casualties")*('Data - victims'!$D$2:$D$40922))+SUMPRODUCT(('Data - victims'!$A$2:$A$40922=B$4)*('Data - victims'!$B$2:$B$40922=$A47)*('Data - victims'!$C$2:$C$40922="Hospital severe")*('Data - victims'!$D$2:$D$40922))+SUMPRODUCT(('Data - victims'!$A$2:$A$40922=B$4)*('Data - victims'!$B$2:$B$40922=$A47)*('Data - victims'!$C$2:$C$40922="Hospital slight")*('Data - victims'!$D$2:$D$40922))+SUMPRODUCT(('Data - victims'!$A$2:$A$40922=B$4)*('Data - victims'!$B$2:$B$40922=$A47)*('Data - victims'!$C$2:$C$40922="First aid")*('Data - victims'!$D$2:$D$40922))+SUMPRODUCT(('Data - victims'!$A$2:$A$40922=B$4)*('Data - victims'!$B$2:$B$40922=$A47)*('Data - victims'!$C$2:$C$40922="Precautionary checks")*('Data - victims'!$D$2:$D$40922))=0,"..",SUMPRODUCT(('Data - victims'!$A$2:$A$40922=B$4)*('Data - victims'!$B$2:$B$40922=$A47)*('Data - victims'!$C$2:$C$40922="Total non-fatal casualties")*('Data - victims'!$D$2:$D$40922))+SUMPRODUCT(('Data - victims'!$A$2:$A$40922=B$4)*('Data - victims'!$B$2:$B$40922=$A47)*('Data - victims'!$C$2:$C$40922="Hospital severe")*('Data - victims'!$D$2:$D$40922))+SUMPRODUCT(('Data - victims'!$A$2:$A$40922=B$4)*('Data - victims'!$B$2:$B$40922=$A47)*('Data - victims'!$C$2:$C$40922="Hospital slight")*('Data - victims'!$D$2:$D$40922))+SUMPRODUCT(('Data - victims'!$A$2:$A$40922=B$4)*('Data - victims'!$B$2:$B$40922=$A47)*('Data - victims'!$C$2:$C$40922="First aid")*('Data - victims'!$D$2:$D$40922))+SUMPRODUCT(('Data - victims'!$A$2:$A$40922=B$4)*('Data - victims'!$B$2:$B$40922=$A47)*('Data - victims'!$C$2:$C$40922="Precautionary checks")*('Data - victims'!$D$2:$D$40922))),IF($B$3="Total casualties requiring hospital treatment",IF(SUMPRODUCT(('Data - victims'!$A$2:$A$40922=B$4)*('Data - victims'!$B$2:$B$40922=$A47)*('Data - victims'!$C$2:$C$40922="Total casualties requiring hospital treatment")*('Data - victims'!$D$2:$D$40922))+SUMPRODUCT(('Data - victims'!$A$2:$A$40922=B$4)*('Data - victims'!$B$2:$B$40922=$A47)*('Data - victims'!$C$2:$C$40922="Hospital severe")*('Data - victims'!$D$2:$D$40922))+SUMPRODUCT(('Data - victims'!$A$2:$A$40922=B$4)*('Data - victims'!$B$2:$B$40922=$A47)*('Data - victims'!$C$2:$C$40922="Hospital slight")*('Data - victims'!$D$2:$D$40922))=0,"..",SUMPRODUCT(('Data - victims'!$A$2:$A$40922=B$4)*('Data - victims'!$B$2:$B$40922=$A47)*('Data - victims'!$C$2:$C$40922="Total casualties requiring hospital treatment")*('Data - victims'!$D$2:$D$40922))+SUMPRODUCT(('Data - victims'!$A$2:$A$40922=B$4)*('Data - victims'!$B$2:$B$40922=$A47)*('Data - victims'!$C$2:$C$40922="Hospital severe")*('Data - victims'!$D$2:$D$40922))+SUMPRODUCT(('Data - victims'!$A$2:$A$40922=B$4)*('Data - victims'!$B$2:$B$40922=$A47)*('Data - victims'!$C$2:$C$40922="Hospital slight")*('Data - victims'!$D$2:$D$40922))),IF(SUMPRODUCT(('Data - victims'!$A$2:$A$40922=B$4)*('Data - victims'!$B$2:$B$40922=$A47)*('Data - victims'!$C$2:$C$40922=$B$3)*('Data - victims'!$D$2:$D$40922))=0,"..",SUMPRODUCT(('Data - victims'!$A$2:$A$40922=B$4)*('Data - victims'!$B$2:$B$40922=$A47)*('Data - victims'!$C$2:$C$40922=$B$3)*('Data - victims'!$D$2:$D$40922)))))</f>
        <v>249</v>
      </c>
      <c r="C47" s="40" cm="1">
        <f t="array" ref="C47">IF($B$3="Total non-fatal casualties",IF(SUMPRODUCT(('Data - victims'!$A$2:$A$40922=C$4)*('Data - victims'!$B$2:$B$40922=$A47)*('Data - victims'!$C$2:$C$40922="Total non-fatal casualties")*('Data - victims'!$D$2:$D$40922))+SUMPRODUCT(('Data - victims'!$A$2:$A$40922=C$4)*('Data - victims'!$B$2:$B$40922=$A47)*('Data - victims'!$C$2:$C$40922="Hospital severe")*('Data - victims'!$D$2:$D$40922))+SUMPRODUCT(('Data - victims'!$A$2:$A$40922=C$4)*('Data - victims'!$B$2:$B$40922=$A47)*('Data - victims'!$C$2:$C$40922="Hospital slight")*('Data - victims'!$D$2:$D$40922))+SUMPRODUCT(('Data - victims'!$A$2:$A$40922=C$4)*('Data - victims'!$B$2:$B$40922=$A47)*('Data - victims'!$C$2:$C$40922="First aid")*('Data - victims'!$D$2:$D$40922))+SUMPRODUCT(('Data - victims'!$A$2:$A$40922=C$4)*('Data - victims'!$B$2:$B$40922=$A47)*('Data - victims'!$C$2:$C$40922="Precautionary checks")*('Data - victims'!$D$2:$D$40922))=0,"..",SUMPRODUCT(('Data - victims'!$A$2:$A$40922=C$4)*('Data - victims'!$B$2:$B$40922=$A47)*('Data - victims'!$C$2:$C$40922="Total non-fatal casualties")*('Data - victims'!$D$2:$D$40922))+SUMPRODUCT(('Data - victims'!$A$2:$A$40922=C$4)*('Data - victims'!$B$2:$B$40922=$A47)*('Data - victims'!$C$2:$C$40922="Hospital severe")*('Data - victims'!$D$2:$D$40922))+SUMPRODUCT(('Data - victims'!$A$2:$A$40922=C$4)*('Data - victims'!$B$2:$B$40922=$A47)*('Data - victims'!$C$2:$C$40922="Hospital slight")*('Data - victims'!$D$2:$D$40922))+SUMPRODUCT(('Data - victims'!$A$2:$A$40922=C$4)*('Data - victims'!$B$2:$B$40922=$A47)*('Data - victims'!$C$2:$C$40922="First aid")*('Data - victims'!$D$2:$D$40922))+SUMPRODUCT(('Data - victims'!$A$2:$A$40922=C$4)*('Data - victims'!$B$2:$B$40922=$A47)*('Data - victims'!$C$2:$C$40922="Precautionary checks")*('Data - victims'!$D$2:$D$40922))),IF($B$3="Total casualties requiring hospital treatment",IF(SUMPRODUCT(('Data - victims'!$A$2:$A$40922=C$4)*('Data - victims'!$B$2:$B$40922=$A47)*('Data - victims'!$C$2:$C$40922="Total casualties requiring hospital treatment")*('Data - victims'!$D$2:$D$40922))+SUMPRODUCT(('Data - victims'!$A$2:$A$40922=C$4)*('Data - victims'!$B$2:$B$40922=$A47)*('Data - victims'!$C$2:$C$40922="Hospital severe")*('Data - victims'!$D$2:$D$40922))+SUMPRODUCT(('Data - victims'!$A$2:$A$40922=C$4)*('Data - victims'!$B$2:$B$40922=$A47)*('Data - victims'!$C$2:$C$40922="Hospital slight")*('Data - victims'!$D$2:$D$40922))=0,"..",SUMPRODUCT(('Data - victims'!$A$2:$A$40922=C$4)*('Data - victims'!$B$2:$B$40922=$A47)*('Data - victims'!$C$2:$C$40922="Total casualties requiring hospital treatment")*('Data - victims'!$D$2:$D$40922))+SUMPRODUCT(('Data - victims'!$A$2:$A$40922=C$4)*('Data - victims'!$B$2:$B$40922=$A47)*('Data - victims'!$C$2:$C$40922="Hospital severe")*('Data - victims'!$D$2:$D$40922))+SUMPRODUCT(('Data - victims'!$A$2:$A$40922=C$4)*('Data - victims'!$B$2:$B$40922=$A47)*('Data - victims'!$C$2:$C$40922="Hospital slight")*('Data - victims'!$D$2:$D$40922))),IF(SUMPRODUCT(('Data - victims'!$A$2:$A$40922=C$4)*('Data - victims'!$B$2:$B$40922=$A47)*('Data - victims'!$C$2:$C$40922=$B$3)*('Data - victims'!$D$2:$D$40922))=0,"..",SUMPRODUCT(('Data - victims'!$A$2:$A$40922=C$4)*('Data - victims'!$B$2:$B$40922=$A47)*('Data - victims'!$C$2:$C$40922=$B$3)*('Data - victims'!$D$2:$D$40922)))))</f>
        <v>42</v>
      </c>
      <c r="D47" s="40" cm="1">
        <f t="array" ref="D47">IF($B$3="Total non-fatal casualties",IF(SUMPRODUCT(('Data - victims'!$A$2:$A$40922=D$4)*('Data - victims'!$B$2:$B$40922=$A47)*('Data - victims'!$C$2:$C$40922="Total non-fatal casualties")*('Data - victims'!$D$2:$D$40922))+SUMPRODUCT(('Data - victims'!$A$2:$A$40922=D$4)*('Data - victims'!$B$2:$B$40922=$A47)*('Data - victims'!$C$2:$C$40922="Hospital severe")*('Data - victims'!$D$2:$D$40922))+SUMPRODUCT(('Data - victims'!$A$2:$A$40922=D$4)*('Data - victims'!$B$2:$B$40922=$A47)*('Data - victims'!$C$2:$C$40922="Hospital slight")*('Data - victims'!$D$2:$D$40922))+SUMPRODUCT(('Data - victims'!$A$2:$A$40922=D$4)*('Data - victims'!$B$2:$B$40922=$A47)*('Data - victims'!$C$2:$C$40922="First aid")*('Data - victims'!$D$2:$D$40922))+SUMPRODUCT(('Data - victims'!$A$2:$A$40922=D$4)*('Data - victims'!$B$2:$B$40922=$A47)*('Data - victims'!$C$2:$C$40922="Precautionary checks")*('Data - victims'!$D$2:$D$40922))=0,"..",SUMPRODUCT(('Data - victims'!$A$2:$A$40922=D$4)*('Data - victims'!$B$2:$B$40922=$A47)*('Data - victims'!$C$2:$C$40922="Total non-fatal casualties")*('Data - victims'!$D$2:$D$40922))+SUMPRODUCT(('Data - victims'!$A$2:$A$40922=D$4)*('Data - victims'!$B$2:$B$40922=$A47)*('Data - victims'!$C$2:$C$40922="Hospital severe")*('Data - victims'!$D$2:$D$40922))+SUMPRODUCT(('Data - victims'!$A$2:$A$40922=D$4)*('Data - victims'!$B$2:$B$40922=$A47)*('Data - victims'!$C$2:$C$40922="Hospital slight")*('Data - victims'!$D$2:$D$40922))+SUMPRODUCT(('Data - victims'!$A$2:$A$40922=D$4)*('Data - victims'!$B$2:$B$40922=$A47)*('Data - victims'!$C$2:$C$40922="First aid")*('Data - victims'!$D$2:$D$40922))+SUMPRODUCT(('Data - victims'!$A$2:$A$40922=D$4)*('Data - victims'!$B$2:$B$40922=$A47)*('Data - victims'!$C$2:$C$40922="Precautionary checks")*('Data - victims'!$D$2:$D$40922))),IF($B$3="Total casualties requiring hospital treatment",IF(SUMPRODUCT(('Data - victims'!$A$2:$A$40922=D$4)*('Data - victims'!$B$2:$B$40922=$A47)*('Data - victims'!$C$2:$C$40922="Total casualties requiring hospital treatment")*('Data - victims'!$D$2:$D$40922))+SUMPRODUCT(('Data - victims'!$A$2:$A$40922=D$4)*('Data - victims'!$B$2:$B$40922=$A47)*('Data - victims'!$C$2:$C$40922="Hospital severe")*('Data - victims'!$D$2:$D$40922))+SUMPRODUCT(('Data - victims'!$A$2:$A$40922=D$4)*('Data - victims'!$B$2:$B$40922=$A47)*('Data - victims'!$C$2:$C$40922="Hospital slight")*('Data - victims'!$D$2:$D$40922))=0,"..",SUMPRODUCT(('Data - victims'!$A$2:$A$40922=D$4)*('Data - victims'!$B$2:$B$40922=$A47)*('Data - victims'!$C$2:$C$40922="Total casualties requiring hospital treatment")*('Data - victims'!$D$2:$D$40922))+SUMPRODUCT(('Data - victims'!$A$2:$A$40922=D$4)*('Data - victims'!$B$2:$B$40922=$A47)*('Data - victims'!$C$2:$C$40922="Hospital severe")*('Data - victims'!$D$2:$D$40922))+SUMPRODUCT(('Data - victims'!$A$2:$A$40922=D$4)*('Data - victims'!$B$2:$B$40922=$A47)*('Data - victims'!$C$2:$C$40922="Hospital slight")*('Data - victims'!$D$2:$D$40922))),IF(SUMPRODUCT(('Data - victims'!$A$2:$A$40922=D$4)*('Data - victims'!$B$2:$B$40922=$A47)*('Data - victims'!$C$2:$C$40922=$B$3)*('Data - victims'!$D$2:$D$40922))=0,"..",SUMPRODUCT(('Data - victims'!$A$2:$A$40922=D$4)*('Data - victims'!$B$2:$B$40922=$A47)*('Data - victims'!$C$2:$C$40922=$B$3)*('Data - victims'!$D$2:$D$40922)))))</f>
        <v>18</v>
      </c>
      <c r="E47" s="9" cm="1">
        <f t="array" ref="E47">IF(SUMPRODUCT(('Data - victims'!$A$2:$A$40922=E$4)*('Data - victims'!$B$2:$B$40922=$A47)*('Data - victims'!$C$2:$C$40922=$B$3)*('Data - victims'!$D$2:$D$40922))=0,IF(OR(B47="..",C47="..",D47=".."),"..",IF(B47+C47+D47=0,"..",B47+C47+D47)),SUMPRODUCT(('Data - victims'!$A$2:$A$40922=E$4)*('Data - victims'!$B$2:$B$40922=$A47)*('Data - victims'!$C$2:$C$40922=$B$3)*('Data - victims'!$D$2:$D$40922)))</f>
        <v>309</v>
      </c>
      <c r="F47" s="9">
        <f t="shared" si="0"/>
        <v>4</v>
      </c>
      <c r="G47" s="49">
        <f t="shared" si="1"/>
        <v>8</v>
      </c>
      <c r="H47" s="49">
        <f t="shared" si="2"/>
        <v>6</v>
      </c>
      <c r="I47" s="49">
        <f t="shared" si="3"/>
        <v>5</v>
      </c>
      <c r="K47" s="33" cm="1">
        <f t="array" ref="K47">IF(SUMPRODUCT(('Data - population'!$B$2:$B$2996=$A47)*('Data - population'!$C$2:$C$2996=K$4)*('Data - population'!$D$2:$D$2996)),SUMPRODUCT(('Data - population'!$B$2:$B$2996=$A47)*('Data - population'!$C$2:$C$2996=K$4)*('Data - population'!$D$2:$D$2996)),"..")</f>
        <v>57690300</v>
      </c>
      <c r="L47" s="33" cm="1">
        <f t="array" ref="L47">IF(SUMPRODUCT(('Data - population'!$B$2:$B$2996=$A47)*('Data - population'!$C$2:$C$2996=L$4)*('Data - population'!$D$2:$D$2996)),SUMPRODUCT(('Data - population'!$B$2:$B$2996=$A47)*('Data - population'!$C$2:$C$2996=L$4)*('Data - population'!$D$2:$D$2996)),"..")</f>
        <v>5490100</v>
      </c>
      <c r="M47" s="33" cm="1">
        <f t="array" ref="M47">IF(SUMPRODUCT(('Data - population'!$B$2:$B$2996=$A47)*('Data - population'!$C$2:$C$2996=M$4)*('Data - population'!$D$2:$D$2996)),SUMPRODUCT(('Data - population'!$B$2:$B$2996=$A47)*('Data - population'!$C$2:$C$2996=M$4)*('Data - population'!$D$2:$D$2996)),"..")</f>
        <v>3164400</v>
      </c>
      <c r="N47" s="33" cm="1">
        <f t="array" ref="N47">IF(SUMPRODUCT(('Data - population'!$B$2:$B$2996=$A47)*('Data - population'!$C$2:$C$2996=N$4)*('Data - population'!$D$2:$D$2996)),SUMPRODUCT(('Data - population'!$B$2:$B$2996=$A47)*('Data - population'!$C$2:$C$2996=N$4)*('Data - population'!$D$2:$D$2996)),"..")</f>
        <v>66344800</v>
      </c>
    </row>
    <row r="48" spans="1:16" x14ac:dyDescent="0.25">
      <c r="A48" t="s">
        <v>122</v>
      </c>
      <c r="B48" s="40" cm="1">
        <f t="array" ref="B48">IF($B$3="Total non-fatal casualties",IF(SUMPRODUCT(('Data - victims'!$A$2:$A$40922=B$4)*('Data - victims'!$B$2:$B$40922=$A48)*('Data - victims'!$C$2:$C$40922="Total non-fatal casualties")*('Data - victims'!$D$2:$D$40922))+SUMPRODUCT(('Data - victims'!$A$2:$A$40922=B$4)*('Data - victims'!$B$2:$B$40922=$A48)*('Data - victims'!$C$2:$C$40922="Hospital severe")*('Data - victims'!$D$2:$D$40922))+SUMPRODUCT(('Data - victims'!$A$2:$A$40922=B$4)*('Data - victims'!$B$2:$B$40922=$A48)*('Data - victims'!$C$2:$C$40922="Hospital slight")*('Data - victims'!$D$2:$D$40922))+SUMPRODUCT(('Data - victims'!$A$2:$A$40922=B$4)*('Data - victims'!$B$2:$B$40922=$A48)*('Data - victims'!$C$2:$C$40922="First aid")*('Data - victims'!$D$2:$D$40922))+SUMPRODUCT(('Data - victims'!$A$2:$A$40922=B$4)*('Data - victims'!$B$2:$B$40922=$A48)*('Data - victims'!$C$2:$C$40922="Precautionary checks")*('Data - victims'!$D$2:$D$40922))=0,"..",SUMPRODUCT(('Data - victims'!$A$2:$A$40922=B$4)*('Data - victims'!$B$2:$B$40922=$A48)*('Data - victims'!$C$2:$C$40922="Total non-fatal casualties")*('Data - victims'!$D$2:$D$40922))+SUMPRODUCT(('Data - victims'!$A$2:$A$40922=B$4)*('Data - victims'!$B$2:$B$40922=$A48)*('Data - victims'!$C$2:$C$40922="Hospital severe")*('Data - victims'!$D$2:$D$40922))+SUMPRODUCT(('Data - victims'!$A$2:$A$40922=B$4)*('Data - victims'!$B$2:$B$40922=$A48)*('Data - victims'!$C$2:$C$40922="Hospital slight")*('Data - victims'!$D$2:$D$40922))+SUMPRODUCT(('Data - victims'!$A$2:$A$40922=B$4)*('Data - victims'!$B$2:$B$40922=$A48)*('Data - victims'!$C$2:$C$40922="First aid")*('Data - victims'!$D$2:$D$40922))+SUMPRODUCT(('Data - victims'!$A$2:$A$40922=B$4)*('Data - victims'!$B$2:$B$40922=$A48)*('Data - victims'!$C$2:$C$40922="Precautionary checks")*('Data - victims'!$D$2:$D$40922))),IF($B$3="Total casualties requiring hospital treatment",IF(SUMPRODUCT(('Data - victims'!$A$2:$A$40922=B$4)*('Data - victims'!$B$2:$B$40922=$A48)*('Data - victims'!$C$2:$C$40922="Total casualties requiring hospital treatment")*('Data - victims'!$D$2:$D$40922))+SUMPRODUCT(('Data - victims'!$A$2:$A$40922=B$4)*('Data - victims'!$B$2:$B$40922=$A48)*('Data - victims'!$C$2:$C$40922="Hospital severe")*('Data - victims'!$D$2:$D$40922))+SUMPRODUCT(('Data - victims'!$A$2:$A$40922=B$4)*('Data - victims'!$B$2:$B$40922=$A48)*('Data - victims'!$C$2:$C$40922="Hospital slight")*('Data - victims'!$D$2:$D$40922))=0,"..",SUMPRODUCT(('Data - victims'!$A$2:$A$40922=B$4)*('Data - victims'!$B$2:$B$40922=$A48)*('Data - victims'!$C$2:$C$40922="Total casualties requiring hospital treatment")*('Data - victims'!$D$2:$D$40922))+SUMPRODUCT(('Data - victims'!$A$2:$A$40922=B$4)*('Data - victims'!$B$2:$B$40922=$A48)*('Data - victims'!$C$2:$C$40922="Hospital severe")*('Data - victims'!$D$2:$D$40922))+SUMPRODUCT(('Data - victims'!$A$2:$A$40922=B$4)*('Data - victims'!$B$2:$B$40922=$A48)*('Data - victims'!$C$2:$C$40922="Hospital slight")*('Data - victims'!$D$2:$D$40922))),IF(SUMPRODUCT(('Data - victims'!$A$2:$A$40922=B$4)*('Data - victims'!$B$2:$B$40922=$A48)*('Data - victims'!$C$2:$C$40922=$B$3)*('Data - victims'!$D$2:$D$40922))=0,"..",SUMPRODUCT(('Data - victims'!$A$2:$A$40922=B$4)*('Data - victims'!$B$2:$B$40922=$A48)*('Data - victims'!$C$2:$C$40922=$B$3)*('Data - victims'!$D$2:$D$40922)))))</f>
        <v>128</v>
      </c>
      <c r="C48" s="40" t="str" cm="1">
        <f t="array" ref="C48">IF($B$3="Total non-fatal casualties",IF(SUMPRODUCT(('Data - victims'!$A$2:$A$40922=C$4)*('Data - victims'!$B$2:$B$40922=$A48)*('Data - victims'!$C$2:$C$40922="Total non-fatal casualties")*('Data - victims'!$D$2:$D$40922))+SUMPRODUCT(('Data - victims'!$A$2:$A$40922=C$4)*('Data - victims'!$B$2:$B$40922=$A48)*('Data - victims'!$C$2:$C$40922="Hospital severe")*('Data - victims'!$D$2:$D$40922))+SUMPRODUCT(('Data - victims'!$A$2:$A$40922=C$4)*('Data - victims'!$B$2:$B$40922=$A48)*('Data - victims'!$C$2:$C$40922="Hospital slight")*('Data - victims'!$D$2:$D$40922))+SUMPRODUCT(('Data - victims'!$A$2:$A$40922=C$4)*('Data - victims'!$B$2:$B$40922=$A48)*('Data - victims'!$C$2:$C$40922="First aid")*('Data - victims'!$D$2:$D$40922))+SUMPRODUCT(('Data - victims'!$A$2:$A$40922=C$4)*('Data - victims'!$B$2:$B$40922=$A48)*('Data - victims'!$C$2:$C$40922="Precautionary checks")*('Data - victims'!$D$2:$D$40922))=0,"..",SUMPRODUCT(('Data - victims'!$A$2:$A$40922=C$4)*('Data - victims'!$B$2:$B$40922=$A48)*('Data - victims'!$C$2:$C$40922="Total non-fatal casualties")*('Data - victims'!$D$2:$D$40922))+SUMPRODUCT(('Data - victims'!$A$2:$A$40922=C$4)*('Data - victims'!$B$2:$B$40922=$A48)*('Data - victims'!$C$2:$C$40922="Hospital severe")*('Data - victims'!$D$2:$D$40922))+SUMPRODUCT(('Data - victims'!$A$2:$A$40922=C$4)*('Data - victims'!$B$2:$B$40922=$A48)*('Data - victims'!$C$2:$C$40922="Hospital slight")*('Data - victims'!$D$2:$D$40922))+SUMPRODUCT(('Data - victims'!$A$2:$A$40922=C$4)*('Data - victims'!$B$2:$B$40922=$A48)*('Data - victims'!$C$2:$C$40922="First aid")*('Data - victims'!$D$2:$D$40922))+SUMPRODUCT(('Data - victims'!$A$2:$A$40922=C$4)*('Data - victims'!$B$2:$B$40922=$A48)*('Data - victims'!$C$2:$C$40922="Precautionary checks")*('Data - victims'!$D$2:$D$40922))),IF($B$3="Total casualties requiring hospital treatment",IF(SUMPRODUCT(('Data - victims'!$A$2:$A$40922=C$4)*('Data - victims'!$B$2:$B$40922=$A48)*('Data - victims'!$C$2:$C$40922="Total casualties requiring hospital treatment")*('Data - victims'!$D$2:$D$40922))+SUMPRODUCT(('Data - victims'!$A$2:$A$40922=C$4)*('Data - victims'!$B$2:$B$40922=$A48)*('Data - victims'!$C$2:$C$40922="Hospital severe")*('Data - victims'!$D$2:$D$40922))+SUMPRODUCT(('Data - victims'!$A$2:$A$40922=C$4)*('Data - victims'!$B$2:$B$40922=$A48)*('Data - victims'!$C$2:$C$40922="Hospital slight")*('Data - victims'!$D$2:$D$40922))=0,"..",SUMPRODUCT(('Data - victims'!$A$2:$A$40922=C$4)*('Data - victims'!$B$2:$B$40922=$A48)*('Data - victims'!$C$2:$C$40922="Total casualties requiring hospital treatment")*('Data - victims'!$D$2:$D$40922))+SUMPRODUCT(('Data - victims'!$A$2:$A$40922=C$4)*('Data - victims'!$B$2:$B$40922=$A48)*('Data - victims'!$C$2:$C$40922="Hospital severe")*('Data - victims'!$D$2:$D$40922))+SUMPRODUCT(('Data - victims'!$A$2:$A$40922=C$4)*('Data - victims'!$B$2:$B$40922=$A48)*('Data - victims'!$C$2:$C$40922="Hospital slight")*('Data - victims'!$D$2:$D$40922))),IF(SUMPRODUCT(('Data - victims'!$A$2:$A$40922=C$4)*('Data - victims'!$B$2:$B$40922=$A48)*('Data - victims'!$C$2:$C$40922=$B$3)*('Data - victims'!$D$2:$D$40922))=0,"..",SUMPRODUCT(('Data - victims'!$A$2:$A$40922=C$4)*('Data - victims'!$B$2:$B$40922=$A48)*('Data - victims'!$C$2:$C$40922=$B$3)*('Data - victims'!$D$2:$D$40922)))))</f>
        <v>..</v>
      </c>
      <c r="D48" s="40" t="str" cm="1">
        <f t="array" ref="D48">IF($B$3="Total non-fatal casualties",IF(SUMPRODUCT(('Data - victims'!$A$2:$A$40922=D$4)*('Data - victims'!$B$2:$B$40922=$A48)*('Data - victims'!$C$2:$C$40922="Total non-fatal casualties")*('Data - victims'!$D$2:$D$40922))+SUMPRODUCT(('Data - victims'!$A$2:$A$40922=D$4)*('Data - victims'!$B$2:$B$40922=$A48)*('Data - victims'!$C$2:$C$40922="Hospital severe")*('Data - victims'!$D$2:$D$40922))+SUMPRODUCT(('Data - victims'!$A$2:$A$40922=D$4)*('Data - victims'!$B$2:$B$40922=$A48)*('Data - victims'!$C$2:$C$40922="Hospital slight")*('Data - victims'!$D$2:$D$40922))+SUMPRODUCT(('Data - victims'!$A$2:$A$40922=D$4)*('Data - victims'!$B$2:$B$40922=$A48)*('Data - victims'!$C$2:$C$40922="First aid")*('Data - victims'!$D$2:$D$40922))+SUMPRODUCT(('Data - victims'!$A$2:$A$40922=D$4)*('Data - victims'!$B$2:$B$40922=$A48)*('Data - victims'!$C$2:$C$40922="Precautionary checks")*('Data - victims'!$D$2:$D$40922))=0,"..",SUMPRODUCT(('Data - victims'!$A$2:$A$40922=D$4)*('Data - victims'!$B$2:$B$40922=$A48)*('Data - victims'!$C$2:$C$40922="Total non-fatal casualties")*('Data - victims'!$D$2:$D$40922))+SUMPRODUCT(('Data - victims'!$A$2:$A$40922=D$4)*('Data - victims'!$B$2:$B$40922=$A48)*('Data - victims'!$C$2:$C$40922="Hospital severe")*('Data - victims'!$D$2:$D$40922))+SUMPRODUCT(('Data - victims'!$A$2:$A$40922=D$4)*('Data - victims'!$B$2:$B$40922=$A48)*('Data - victims'!$C$2:$C$40922="Hospital slight")*('Data - victims'!$D$2:$D$40922))+SUMPRODUCT(('Data - victims'!$A$2:$A$40922=D$4)*('Data - victims'!$B$2:$B$40922=$A48)*('Data - victims'!$C$2:$C$40922="First aid")*('Data - victims'!$D$2:$D$40922))+SUMPRODUCT(('Data - victims'!$A$2:$A$40922=D$4)*('Data - victims'!$B$2:$B$40922=$A48)*('Data - victims'!$C$2:$C$40922="Precautionary checks")*('Data - victims'!$D$2:$D$40922))),IF($B$3="Total casualties requiring hospital treatment",IF(SUMPRODUCT(('Data - victims'!$A$2:$A$40922=D$4)*('Data - victims'!$B$2:$B$40922=$A48)*('Data - victims'!$C$2:$C$40922="Total casualties requiring hospital treatment")*('Data - victims'!$D$2:$D$40922))+SUMPRODUCT(('Data - victims'!$A$2:$A$40922=D$4)*('Data - victims'!$B$2:$B$40922=$A48)*('Data - victims'!$C$2:$C$40922="Hospital severe")*('Data - victims'!$D$2:$D$40922))+SUMPRODUCT(('Data - victims'!$A$2:$A$40922=D$4)*('Data - victims'!$B$2:$B$40922=$A48)*('Data - victims'!$C$2:$C$40922="Hospital slight")*('Data - victims'!$D$2:$D$40922))=0,"..",SUMPRODUCT(('Data - victims'!$A$2:$A$40922=D$4)*('Data - victims'!$B$2:$B$40922=$A48)*('Data - victims'!$C$2:$C$40922="Total casualties requiring hospital treatment")*('Data - victims'!$D$2:$D$40922))+SUMPRODUCT(('Data - victims'!$A$2:$A$40922=D$4)*('Data - victims'!$B$2:$B$40922=$A48)*('Data - victims'!$C$2:$C$40922="Hospital severe")*('Data - victims'!$D$2:$D$40922))+SUMPRODUCT(('Data - victims'!$A$2:$A$40922=D$4)*('Data - victims'!$B$2:$B$40922=$A48)*('Data - victims'!$C$2:$C$40922="Hospital slight")*('Data - victims'!$D$2:$D$40922))),IF(SUMPRODUCT(('Data - victims'!$A$2:$A$40922=D$4)*('Data - victims'!$B$2:$B$40922=$A48)*('Data - victims'!$C$2:$C$40922=$B$3)*('Data - victims'!$D$2:$D$40922))=0,"..",SUMPRODUCT(('Data - victims'!$A$2:$A$40922=D$4)*('Data - victims'!$B$2:$B$40922=$A48)*('Data - victims'!$C$2:$C$40922=$B$3)*('Data - victims'!$D$2:$D$40922)))))</f>
        <v>..</v>
      </c>
      <c r="E48" s="9" t="str" cm="1">
        <f t="array" ref="E48">IF(SUMPRODUCT(('Data - victims'!$A$2:$A$40922=E$4)*('Data - victims'!$B$2:$B$40922=$A48)*('Data - victims'!$C$2:$C$40922=$B$3)*('Data - victims'!$D$2:$D$40922))=0,IF(OR(B48="..",C48="..",D48=".."),"..",IF(B48+C48+D48=0,"..",B48+C48+D48)),SUMPRODUCT(('Data - victims'!$A$2:$A$40922=E$4)*('Data - victims'!$B$2:$B$40922=$A48)*('Data - victims'!$C$2:$C$40922=$B$3)*('Data - victims'!$D$2:$D$40922)))</f>
        <v>..</v>
      </c>
      <c r="F48" s="9" t="str">
        <f t="shared" si="0"/>
        <v>..</v>
      </c>
      <c r="G48" s="49" t="str">
        <f t="shared" si="1"/>
        <v>..</v>
      </c>
      <c r="H48" s="49" t="str">
        <f t="shared" si="2"/>
        <v>..</v>
      </c>
      <c r="I48" s="49" t="str">
        <f t="shared" si="3"/>
        <v>..</v>
      </c>
      <c r="K48" s="33" t="str" cm="1">
        <f t="array" ref="K48">IF(SUMPRODUCT(('Data - population'!$B$2:$B$2996=$A48)*('Data - population'!$C$2:$C$2996=K$4)*('Data - population'!$D$2:$D$2996)),SUMPRODUCT(('Data - population'!$B$2:$B$2996=$A48)*('Data - population'!$C$2:$C$2996=K$4)*('Data - population'!$D$2:$D$2996)),"..")</f>
        <v>..</v>
      </c>
      <c r="L48" s="33" t="str" cm="1">
        <f t="array" ref="L48">IF(SUMPRODUCT(('Data - population'!$B$2:$B$2996=$A48)*('Data - population'!$C$2:$C$2996=L$4)*('Data - population'!$D$2:$D$2996)),SUMPRODUCT(('Data - population'!$B$2:$B$2996=$A48)*('Data - population'!$C$2:$C$2996=L$4)*('Data - population'!$D$2:$D$2996)),"..")</f>
        <v>..</v>
      </c>
      <c r="M48" s="33" t="str" cm="1">
        <f t="array" ref="M48">IF(SUMPRODUCT(('Data - population'!$B$2:$B$2996=$A48)*('Data - population'!$C$2:$C$2996=M$4)*('Data - population'!$D$2:$D$2996)),SUMPRODUCT(('Data - population'!$B$2:$B$2996=$A48)*('Data - population'!$C$2:$C$2996=M$4)*('Data - population'!$D$2:$D$2996)),"..")</f>
        <v>..</v>
      </c>
      <c r="N48" s="33" t="str" cm="1">
        <f t="array" ref="N48">IF(SUMPRODUCT(('Data - population'!$B$2:$B$2996=$A48)*('Data - population'!$C$2:$C$2996=N$4)*('Data - population'!$D$2:$D$2996)),SUMPRODUCT(('Data - population'!$B$2:$B$2996=$A48)*('Data - population'!$C$2:$C$2996=N$4)*('Data - population'!$D$2:$D$2996)),"..")</f>
        <v>..</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74"/>
  <sheetViews>
    <sheetView workbookViewId="0">
      <pane ySplit="4" topLeftCell="A19" activePane="bottomLeft" state="frozen"/>
      <selection activeCell="F13" sqref="F13"/>
      <selection pane="bottomLeft"/>
    </sheetView>
  </sheetViews>
  <sheetFormatPr defaultColWidth="11.42578125" defaultRowHeight="15.75" x14ac:dyDescent="0.25"/>
  <cols>
    <col min="1" max="1" width="48.5703125" style="2" customWidth="1"/>
    <col min="2" max="5" width="13.5703125" style="2" customWidth="1"/>
    <col min="6" max="6" width="20.5703125" style="2" customWidth="1"/>
    <col min="7" max="8" width="13.5703125" style="2" customWidth="1"/>
    <col min="9" max="9" width="14.5703125" style="2" customWidth="1"/>
    <col min="10" max="10" width="11.42578125" style="2"/>
    <col min="11" max="11" width="12.42578125" style="2" hidden="1" customWidth="1"/>
    <col min="12" max="16384" width="11.42578125" style="2"/>
  </cols>
  <sheetData>
    <row r="1" spans="1:11" ht="18.75" customHeight="1" x14ac:dyDescent="0.25">
      <c r="A1" s="101" t="s">
        <v>121</v>
      </c>
      <c r="B1" s="26"/>
      <c r="C1" s="26"/>
      <c r="D1" s="26"/>
      <c r="E1" s="26"/>
      <c r="F1" s="26"/>
      <c r="G1" s="26"/>
      <c r="H1" s="26"/>
      <c r="I1" s="26"/>
      <c r="J1" s="1"/>
      <c r="K1" s="1"/>
    </row>
    <row r="2" spans="1:11" s="50" customFormat="1" ht="36" customHeight="1" x14ac:dyDescent="0.25">
      <c r="A2" s="52" t="s">
        <v>117</v>
      </c>
    </row>
    <row r="3" spans="1:11" s="50" customFormat="1" ht="24.75" customHeight="1" thickBot="1" x14ac:dyDescent="0.3">
      <c r="A3" s="53" t="s">
        <v>56</v>
      </c>
      <c r="B3" s="83"/>
      <c r="C3" s="83" t="str">
        <f>A3</f>
        <v>Total fire-related fatalities</v>
      </c>
      <c r="D3" s="83"/>
      <c r="E3" s="83"/>
      <c r="F3" s="83" t="str">
        <f>CONCATENATE(A3," per 1 million people")</f>
        <v>Total fire-related fatalities per 1 million people</v>
      </c>
      <c r="G3" s="119"/>
      <c r="H3" s="83"/>
      <c r="I3" s="83"/>
    </row>
    <row r="4" spans="1:11" s="50" customFormat="1" ht="40.5" customHeight="1" thickBot="1" x14ac:dyDescent="0.25">
      <c r="A4" s="84" t="s">
        <v>0</v>
      </c>
      <c r="B4" s="55" t="s">
        <v>118</v>
      </c>
      <c r="C4" s="55" t="s">
        <v>119</v>
      </c>
      <c r="D4" s="55" t="s">
        <v>120</v>
      </c>
      <c r="E4" s="55" t="s">
        <v>4</v>
      </c>
      <c r="F4" s="55" t="s">
        <v>118</v>
      </c>
      <c r="G4" s="55" t="s">
        <v>119</v>
      </c>
      <c r="H4" s="55" t="s">
        <v>120</v>
      </c>
      <c r="I4" s="55" t="s">
        <v>4</v>
      </c>
    </row>
    <row r="5" spans="1:11" s="50" customFormat="1" x14ac:dyDescent="0.25">
      <c r="A5" s="56" t="s">
        <v>5</v>
      </c>
      <c r="B5" s="57">
        <f>IF(FIRE0501_working!B5="..","..",ROUND(FIRE0501_working!B5,0))</f>
        <v>755</v>
      </c>
      <c r="C5" s="57" t="str">
        <f>IF(FIRE0501_working!C5="..","..",ROUND(FIRE0501_working!C5,0))</f>
        <v>..</v>
      </c>
      <c r="D5" s="57" t="str">
        <f>IF(FIRE0501_working!D5="..","..",ROUND(FIRE0501_working!D5,0))</f>
        <v>..</v>
      </c>
      <c r="E5" s="58">
        <f>IF(FIRE0501_working!E5="..","..",ROUND(FIRE0501_working!E5,0))</f>
        <v>937</v>
      </c>
      <c r="F5" s="57">
        <f>IF(FIRE0501_working!F5="..","..",ROUND(FIRE0501_working!F5,0))</f>
        <v>16</v>
      </c>
      <c r="G5" s="57" t="str">
        <f>IF(FIRE0501_working!G5="..","..",ROUND(FIRE0501_working!G5,0))</f>
        <v>..</v>
      </c>
      <c r="H5" s="57" t="str">
        <f>IF(FIRE0501_working!H5="..","..",ROUND(FIRE0501_working!H5,0))</f>
        <v>..</v>
      </c>
      <c r="I5" s="58">
        <f>IF(FIRE0501_working!I5="..","..",ROUND(FIRE0501_working!I5,0))</f>
        <v>17</v>
      </c>
    </row>
    <row r="6" spans="1:11" s="50" customFormat="1" x14ac:dyDescent="0.25">
      <c r="A6" s="54" t="s">
        <v>6</v>
      </c>
      <c r="B6" s="59">
        <f>IF(FIRE0501_working!B6="..","..",ROUND(FIRE0501_working!B6,0))</f>
        <v>707</v>
      </c>
      <c r="C6" s="59" t="str">
        <f>IF(FIRE0501_working!C6="..","..",ROUND(FIRE0501_working!C6,0))</f>
        <v>..</v>
      </c>
      <c r="D6" s="59" t="str">
        <f>IF(FIRE0501_working!D6="..","..",ROUND(FIRE0501_working!D6,0))</f>
        <v>..</v>
      </c>
      <c r="E6" s="60">
        <f>IF(FIRE0501_working!E6="..","..",ROUND(FIRE0501_working!E6,0))</f>
        <v>892</v>
      </c>
      <c r="F6" s="59">
        <f>IF(FIRE0501_working!F6="..","..",ROUND(FIRE0501_working!F6,0))</f>
        <v>15</v>
      </c>
      <c r="G6" s="59" t="str">
        <f>IF(FIRE0501_working!G6="..","..",ROUND(FIRE0501_working!G6,0))</f>
        <v>..</v>
      </c>
      <c r="H6" s="59" t="str">
        <f>IF(FIRE0501_working!H6="..","..",ROUND(FIRE0501_working!H6,0))</f>
        <v>..</v>
      </c>
      <c r="I6" s="60">
        <f>IF(FIRE0501_working!I6="..","..",ROUND(FIRE0501_working!I6,0))</f>
        <v>16</v>
      </c>
    </row>
    <row r="7" spans="1:11" s="50" customFormat="1" x14ac:dyDescent="0.25">
      <c r="A7" s="54" t="s">
        <v>7</v>
      </c>
      <c r="B7" s="59">
        <f>IF(FIRE0501_working!B7="..","..",ROUND(FIRE0501_working!B7,0))</f>
        <v>652</v>
      </c>
      <c r="C7" s="59" t="str">
        <f>IF(FIRE0501_working!C7="..","..",ROUND(FIRE0501_working!C7,0))</f>
        <v>..</v>
      </c>
      <c r="D7" s="59" t="str">
        <f>IF(FIRE0501_working!D7="..","..",ROUND(FIRE0501_working!D7,0))</f>
        <v>..</v>
      </c>
      <c r="E7" s="60">
        <f>IF(FIRE0501_working!E7="..","..",ROUND(FIRE0501_working!E7,0))</f>
        <v>851</v>
      </c>
      <c r="F7" s="59">
        <f>IF(FIRE0501_working!F7="..","..",ROUND(FIRE0501_working!F7,0))</f>
        <v>14</v>
      </c>
      <c r="G7" s="59" t="str">
        <f>IF(FIRE0501_working!G7="..","..",ROUND(FIRE0501_working!G7,0))</f>
        <v>..</v>
      </c>
      <c r="H7" s="59" t="str">
        <f>IF(FIRE0501_working!H7="..","..",ROUND(FIRE0501_working!H7,0))</f>
        <v>..</v>
      </c>
      <c r="I7" s="60">
        <f>IF(FIRE0501_working!I7="..","..",ROUND(FIRE0501_working!I7,0))</f>
        <v>16</v>
      </c>
    </row>
    <row r="8" spans="1:11" s="50" customFormat="1" x14ac:dyDescent="0.25">
      <c r="A8" s="54" t="s">
        <v>8</v>
      </c>
      <c r="B8" s="59">
        <f>IF(FIRE0501_working!B8="..","..",ROUND(FIRE0501_working!B8,0))</f>
        <v>726</v>
      </c>
      <c r="C8" s="59" t="str">
        <f>IF(FIRE0501_working!C8="..","..",ROUND(FIRE0501_working!C8,0))</f>
        <v>..</v>
      </c>
      <c r="D8" s="59" t="str">
        <f>IF(FIRE0501_working!D8="..","..",ROUND(FIRE0501_working!D8,0))</f>
        <v>..</v>
      </c>
      <c r="E8" s="60">
        <f>IF(FIRE0501_working!E8="..","..",ROUND(FIRE0501_working!E8,0))</f>
        <v>921</v>
      </c>
      <c r="F8" s="59">
        <f>IF(FIRE0501_working!F8="..","..",ROUND(FIRE0501_working!F8,0))</f>
        <v>15</v>
      </c>
      <c r="G8" s="59" t="str">
        <f>IF(FIRE0501_working!G8="..","..",ROUND(FIRE0501_working!G8,0))</f>
        <v>..</v>
      </c>
      <c r="H8" s="59" t="str">
        <f>IF(FIRE0501_working!H8="..","..",ROUND(FIRE0501_working!H8,0))</f>
        <v>..</v>
      </c>
      <c r="I8" s="60">
        <f>IF(FIRE0501_working!I8="..","..",ROUND(FIRE0501_working!I8,0))</f>
        <v>17</v>
      </c>
    </row>
    <row r="9" spans="1:11" s="50" customFormat="1" x14ac:dyDescent="0.25">
      <c r="A9" s="54" t="s">
        <v>9</v>
      </c>
      <c r="B9" s="59">
        <f>IF(FIRE0501_working!B9="..","..",ROUND(FIRE0501_working!B9,0))</f>
        <v>765</v>
      </c>
      <c r="C9" s="59" t="str">
        <f>IF(FIRE0501_working!C9="..","..",ROUND(FIRE0501_working!C9,0))</f>
        <v>..</v>
      </c>
      <c r="D9" s="59" t="str">
        <f>IF(FIRE0501_working!D9="..","..",ROUND(FIRE0501_working!D9,0))</f>
        <v>..</v>
      </c>
      <c r="E9" s="60">
        <f>IF(FIRE0501_working!E9="..","..",ROUND(FIRE0501_working!E9,0))</f>
        <v>967</v>
      </c>
      <c r="F9" s="59">
        <f>IF(FIRE0501_working!F9="..","..",ROUND(FIRE0501_working!F9,0))</f>
        <v>16</v>
      </c>
      <c r="G9" s="59" t="str">
        <f>IF(FIRE0501_working!G9="..","..",ROUND(FIRE0501_working!G9,0))</f>
        <v>..</v>
      </c>
      <c r="H9" s="59" t="str">
        <f>IF(FIRE0501_working!H9="..","..",ROUND(FIRE0501_working!H9,0))</f>
        <v>..</v>
      </c>
      <c r="I9" s="60">
        <f>IF(FIRE0501_working!I9="..","..",ROUND(FIRE0501_working!I9,0))</f>
        <v>18</v>
      </c>
    </row>
    <row r="10" spans="1:11" s="50" customFormat="1" x14ac:dyDescent="0.25">
      <c r="A10" s="54" t="s">
        <v>10</v>
      </c>
      <c r="B10" s="59">
        <f>IF(FIRE0501_working!B10="..","..",ROUND(FIRE0501_working!B10,0))</f>
        <v>682</v>
      </c>
      <c r="C10" s="59" t="str">
        <f>IF(FIRE0501_working!C10="..","..",ROUND(FIRE0501_working!C10,0))</f>
        <v>..</v>
      </c>
      <c r="D10" s="59" t="str">
        <f>IF(FIRE0501_working!D10="..","..",ROUND(FIRE0501_working!D10,0))</f>
        <v>..</v>
      </c>
      <c r="E10" s="60">
        <f>IF(FIRE0501_working!E10="..","..",ROUND(FIRE0501_working!E10,0))</f>
        <v>859</v>
      </c>
      <c r="F10" s="59">
        <f>IF(FIRE0501_working!F10="..","..",ROUND(FIRE0501_working!F10,0))</f>
        <v>14</v>
      </c>
      <c r="G10" s="59" t="str">
        <f>IF(FIRE0501_working!G10="..","..",ROUND(FIRE0501_working!G10,0))</f>
        <v>..</v>
      </c>
      <c r="H10" s="59" t="str">
        <f>IF(FIRE0501_working!H10="..","..",ROUND(FIRE0501_working!H10,0))</f>
        <v>..</v>
      </c>
      <c r="I10" s="60">
        <f>IF(FIRE0501_working!I10="..","..",ROUND(FIRE0501_working!I10,0))</f>
        <v>16</v>
      </c>
    </row>
    <row r="11" spans="1:11" s="50" customFormat="1" x14ac:dyDescent="0.25">
      <c r="A11" s="54" t="s">
        <v>11</v>
      </c>
      <c r="B11" s="59">
        <f>IF(FIRE0501_working!B11="..","..",ROUND(FIRE0501_working!B11,0))</f>
        <v>665</v>
      </c>
      <c r="C11" s="59" t="str">
        <f>IF(FIRE0501_working!C11="..","..",ROUND(FIRE0501_working!C11,0))</f>
        <v>..</v>
      </c>
      <c r="D11" s="59" t="str">
        <f>IF(FIRE0501_working!D11="..","..",ROUND(FIRE0501_working!D11,0))</f>
        <v>..</v>
      </c>
      <c r="E11" s="60">
        <f>IF(FIRE0501_working!E11="..","..",ROUND(FIRE0501_working!E11,0))</f>
        <v>834</v>
      </c>
      <c r="F11" s="59">
        <f>IF(FIRE0501_working!F11="..","..",ROUND(FIRE0501_working!F11,0))</f>
        <v>14</v>
      </c>
      <c r="G11" s="59" t="str">
        <f>IF(FIRE0501_working!G11="..","..",ROUND(FIRE0501_working!G11,0))</f>
        <v>..</v>
      </c>
      <c r="H11" s="59" t="str">
        <f>IF(FIRE0501_working!H11="..","..",ROUND(FIRE0501_working!H11,0))</f>
        <v>..</v>
      </c>
      <c r="I11" s="60">
        <f>IF(FIRE0501_working!I11="..","..",ROUND(FIRE0501_working!I11,0))</f>
        <v>15</v>
      </c>
    </row>
    <row r="12" spans="1:11" s="50" customFormat="1" x14ac:dyDescent="0.25">
      <c r="A12" s="54" t="s">
        <v>12</v>
      </c>
      <c r="B12" s="59">
        <f>IF(FIRE0501_working!B12="..","..",ROUND(FIRE0501_working!B12,0))</f>
        <v>681</v>
      </c>
      <c r="C12" s="59" t="str">
        <f>IF(FIRE0501_working!C12="..","..",ROUND(FIRE0501_working!C12,0))</f>
        <v>..</v>
      </c>
      <c r="D12" s="59" t="str">
        <f>IF(FIRE0501_working!D12="..","..",ROUND(FIRE0501_working!D12,0))</f>
        <v>..</v>
      </c>
      <c r="E12" s="60">
        <f>IF(FIRE0501_working!E12="..","..",ROUND(FIRE0501_working!E12,0))</f>
        <v>855</v>
      </c>
      <c r="F12" s="59">
        <f>IF(FIRE0501_working!F12="..","..",ROUND(FIRE0501_working!F12,0))</f>
        <v>14</v>
      </c>
      <c r="G12" s="59" t="str">
        <f>IF(FIRE0501_working!G12="..","..",ROUND(FIRE0501_working!G12,0))</f>
        <v>..</v>
      </c>
      <c r="H12" s="59" t="str">
        <f>IF(FIRE0501_working!H12="..","..",ROUND(FIRE0501_working!H12,0))</f>
        <v>..</v>
      </c>
      <c r="I12" s="60">
        <f>IF(FIRE0501_working!I12="..","..",ROUND(FIRE0501_working!I12,0))</f>
        <v>15</v>
      </c>
    </row>
    <row r="13" spans="1:11" s="50" customFormat="1" x14ac:dyDescent="0.25">
      <c r="A13" s="54" t="s">
        <v>13</v>
      </c>
      <c r="B13" s="59">
        <f>IF(FIRE0501_working!B13="..","..",ROUND(FIRE0501_working!B13,0))</f>
        <v>700</v>
      </c>
      <c r="C13" s="59">
        <f>IF(FIRE0501_working!C13="..","..",ROUND(FIRE0501_working!C13,0))</f>
        <v>115</v>
      </c>
      <c r="D13" s="59" t="str">
        <f>IF(FIRE0501_working!D13="..","..",ROUND(FIRE0501_working!D13,0))</f>
        <v>..</v>
      </c>
      <c r="E13" s="60">
        <f>IF(FIRE0501_working!E13="..","..",ROUND(FIRE0501_working!E13,0))</f>
        <v>841</v>
      </c>
      <c r="F13" s="59">
        <f>IF(FIRE0501_working!F13="..","..",ROUND(FIRE0501_working!F13,0))</f>
        <v>15</v>
      </c>
      <c r="G13" s="59">
        <f>IF(FIRE0501_working!G13="..","..",ROUND(FIRE0501_working!G13,0))</f>
        <v>23</v>
      </c>
      <c r="H13" s="59" t="str">
        <f>IF(FIRE0501_working!H13="..","..",ROUND(FIRE0501_working!H13,0))</f>
        <v>..</v>
      </c>
      <c r="I13" s="60">
        <f>IF(FIRE0501_working!I13="..","..",ROUND(FIRE0501_working!I13,0))</f>
        <v>15</v>
      </c>
    </row>
    <row r="14" spans="1:11" s="50" customFormat="1" ht="15" customHeight="1" x14ac:dyDescent="0.25">
      <c r="A14" s="61" t="s">
        <v>14</v>
      </c>
      <c r="B14" s="59">
        <f>IF(FIRE0501_working!B14="..","..",ROUND(FIRE0501_working!B14,0))</f>
        <v>688</v>
      </c>
      <c r="C14" s="59">
        <f>IF(FIRE0501_working!C14="..","..",ROUND(FIRE0501_working!C14,0))</f>
        <v>137</v>
      </c>
      <c r="D14" s="59" t="str">
        <f>IF(FIRE0501_working!D14="..","..",ROUND(FIRE0501_working!D14,0))</f>
        <v>..</v>
      </c>
      <c r="E14" s="60">
        <f>IF(FIRE0501_working!E14="..","..",ROUND(FIRE0501_working!E14,0))</f>
        <v>853</v>
      </c>
      <c r="F14" s="59">
        <f>IF(FIRE0501_working!F14="..","..",ROUND(FIRE0501_working!F14,0))</f>
        <v>14</v>
      </c>
      <c r="G14" s="59">
        <f>IF(FIRE0501_working!G14="..","..",ROUND(FIRE0501_working!G14,0))</f>
        <v>27</v>
      </c>
      <c r="H14" s="59" t="str">
        <f>IF(FIRE0501_working!H14="..","..",ROUND(FIRE0501_working!H14,0))</f>
        <v>..</v>
      </c>
      <c r="I14" s="60">
        <f>IF(FIRE0501_working!I14="..","..",ROUND(FIRE0501_working!I14,0))</f>
        <v>15</v>
      </c>
    </row>
    <row r="15" spans="1:11" s="50" customFormat="1" ht="15" customHeight="1" x14ac:dyDescent="0.25">
      <c r="A15" s="61" t="s">
        <v>15</v>
      </c>
      <c r="B15" s="59">
        <f>IF(FIRE0501_working!B15="..","..",ROUND(FIRE0501_working!B15,0))</f>
        <v>589</v>
      </c>
      <c r="C15" s="59">
        <f>IF(FIRE0501_working!C15="..","..",ROUND(FIRE0501_working!C15,0))</f>
        <v>102</v>
      </c>
      <c r="D15" s="59" t="str">
        <f>IF(FIRE0501_working!D15="..","..",ROUND(FIRE0501_working!D15,0))</f>
        <v>..</v>
      </c>
      <c r="E15" s="60">
        <f>IF(FIRE0501_working!E15="..","..",ROUND(FIRE0501_working!E15,0))</f>
        <v>767</v>
      </c>
      <c r="F15" s="59">
        <f>IF(FIRE0501_working!F15="..","..",ROUND(FIRE0501_working!F15,0))</f>
        <v>12</v>
      </c>
      <c r="G15" s="59">
        <f>IF(FIRE0501_working!G15="..","..",ROUND(FIRE0501_working!G15,0))</f>
        <v>20</v>
      </c>
      <c r="H15" s="59" t="str">
        <f>IF(FIRE0501_working!H15="..","..",ROUND(FIRE0501_working!H15,0))</f>
        <v>..</v>
      </c>
      <c r="I15" s="60">
        <f>IF(FIRE0501_working!I15="..","..",ROUND(FIRE0501_working!I15,0))</f>
        <v>14</v>
      </c>
    </row>
    <row r="16" spans="1:11" s="50" customFormat="1" ht="15" customHeight="1" x14ac:dyDescent="0.25">
      <c r="A16" s="61" t="s">
        <v>16</v>
      </c>
      <c r="B16" s="59">
        <f>IF(FIRE0501_working!B16="..","..",ROUND(FIRE0501_working!B16,0))</f>
        <v>529</v>
      </c>
      <c r="C16" s="59">
        <f>IF(FIRE0501_working!C16="..","..",ROUND(FIRE0501_working!C16,0))</f>
        <v>127</v>
      </c>
      <c r="D16" s="59" t="str">
        <f>IF(FIRE0501_working!D16="..","..",ROUND(FIRE0501_working!D16,0))</f>
        <v>..</v>
      </c>
      <c r="E16" s="60">
        <f>IF(FIRE0501_working!E16="..","..",ROUND(FIRE0501_working!E16,0))</f>
        <v>693</v>
      </c>
      <c r="F16" s="59">
        <f>IF(FIRE0501_working!F16="..","..",ROUND(FIRE0501_working!F16,0))</f>
        <v>11</v>
      </c>
      <c r="G16" s="59">
        <f>IF(FIRE0501_working!G16="..","..",ROUND(FIRE0501_working!G16,0))</f>
        <v>25</v>
      </c>
      <c r="H16" s="59" t="str">
        <f>IF(FIRE0501_working!H16="..","..",ROUND(FIRE0501_working!H16,0))</f>
        <v>..</v>
      </c>
      <c r="I16" s="60">
        <f>IF(FIRE0501_working!I16="..","..",ROUND(FIRE0501_working!I16,0))</f>
        <v>12</v>
      </c>
    </row>
    <row r="17" spans="1:9" s="50" customFormat="1" ht="15" customHeight="1" x14ac:dyDescent="0.25">
      <c r="A17" s="61" t="s">
        <v>17</v>
      </c>
      <c r="B17" s="59">
        <f>IF(FIRE0501_working!B17="..","..",ROUND(FIRE0501_working!B17,0))</f>
        <v>558</v>
      </c>
      <c r="C17" s="59" t="str">
        <f>IF(FIRE0501_working!C17="..","..",ROUND(FIRE0501_working!C17,0))</f>
        <v>..</v>
      </c>
      <c r="D17" s="59" t="str">
        <f>IF(FIRE0501_working!D17="..","..",ROUND(FIRE0501_working!D17,0))</f>
        <v>..</v>
      </c>
      <c r="E17" s="60">
        <f>IF(FIRE0501_working!E17="..","..",ROUND(FIRE0501_working!E17,0))</f>
        <v>686</v>
      </c>
      <c r="F17" s="59">
        <f>IF(FIRE0501_working!F17="..","..",ROUND(FIRE0501_working!F17,0))</f>
        <v>12</v>
      </c>
      <c r="G17" s="59" t="str">
        <f>IF(FIRE0501_working!G17="..","..",ROUND(FIRE0501_working!G17,0))</f>
        <v>..</v>
      </c>
      <c r="H17" s="59" t="str">
        <f>IF(FIRE0501_working!H17="..","..",ROUND(FIRE0501_working!H17,0))</f>
        <v>..</v>
      </c>
      <c r="I17" s="60">
        <f>IF(FIRE0501_working!I17="..","..",ROUND(FIRE0501_working!I17,0))</f>
        <v>12</v>
      </c>
    </row>
    <row r="18" spans="1:9" s="50" customFormat="1" ht="15" customHeight="1" x14ac:dyDescent="0.25">
      <c r="A18" s="62" t="s">
        <v>18</v>
      </c>
      <c r="B18" s="59">
        <f>IF(FIRE0501_working!B18="..","..",ROUND(FIRE0501_working!B18,0))</f>
        <v>488</v>
      </c>
      <c r="C18" s="59">
        <f>IF(FIRE0501_working!C18="..","..",ROUND(FIRE0501_working!C18,0))</f>
        <v>84</v>
      </c>
      <c r="D18" s="59">
        <f>IF(FIRE0501_working!D18="..","..",ROUND(FIRE0501_working!D18,0))</f>
        <v>32</v>
      </c>
      <c r="E18" s="60">
        <f>IF(FIRE0501_working!E18="..","..",ROUND(FIRE0501_working!E18,0))</f>
        <v>604</v>
      </c>
      <c r="F18" s="59">
        <f>IF(FIRE0501_working!F18="..","..",ROUND(FIRE0501_working!F18,0))</f>
        <v>10</v>
      </c>
      <c r="G18" s="59">
        <f>IF(FIRE0501_working!G18="..","..",ROUND(FIRE0501_working!G18,0))</f>
        <v>16</v>
      </c>
      <c r="H18" s="59">
        <f>IF(FIRE0501_working!H18="..","..",ROUND(FIRE0501_working!H18,0))</f>
        <v>11</v>
      </c>
      <c r="I18" s="60">
        <f>IF(FIRE0501_working!I18="..","..",ROUND(FIRE0501_working!I18,0))</f>
        <v>11</v>
      </c>
    </row>
    <row r="19" spans="1:9" s="50" customFormat="1" ht="15" customHeight="1" x14ac:dyDescent="0.25">
      <c r="A19" s="62" t="s">
        <v>19</v>
      </c>
      <c r="B19" s="59">
        <f>IF(FIRE0501_working!B19="..","..",ROUND(FIRE0501_working!B19,0))</f>
        <v>561</v>
      </c>
      <c r="C19" s="59">
        <f>IF(FIRE0501_working!C19="..","..",ROUND(FIRE0501_working!C19,0))</f>
        <v>90</v>
      </c>
      <c r="D19" s="59">
        <f>IF(FIRE0501_working!D19="..","..",ROUND(FIRE0501_working!D19,0))</f>
        <v>61</v>
      </c>
      <c r="E19" s="60">
        <f>IF(FIRE0501_working!E19="..","..",ROUND(FIRE0501_working!E19,0))</f>
        <v>712</v>
      </c>
      <c r="F19" s="59">
        <f>IF(FIRE0501_working!F19="..","..",ROUND(FIRE0501_working!F19,0))</f>
        <v>12</v>
      </c>
      <c r="G19" s="59">
        <f>IF(FIRE0501_working!G19="..","..",ROUND(FIRE0501_working!G19,0))</f>
        <v>18</v>
      </c>
      <c r="H19" s="59">
        <f>IF(FIRE0501_working!H19="..","..",ROUND(FIRE0501_working!H19,0))</f>
        <v>21</v>
      </c>
      <c r="I19" s="60">
        <f>IF(FIRE0501_working!I19="..","..",ROUND(FIRE0501_working!I19,0))</f>
        <v>13</v>
      </c>
    </row>
    <row r="20" spans="1:9" s="50" customFormat="1" ht="15" customHeight="1" x14ac:dyDescent="0.25">
      <c r="A20" s="62" t="s">
        <v>20</v>
      </c>
      <c r="B20" s="59">
        <f>IF(FIRE0501_working!B20="..","..",ROUND(FIRE0501_working!B20,0))</f>
        <v>562</v>
      </c>
      <c r="C20" s="59">
        <f>IF(FIRE0501_working!C20="..","..",ROUND(FIRE0501_working!C20,0))</f>
        <v>101</v>
      </c>
      <c r="D20" s="59">
        <f>IF(FIRE0501_working!D20="..","..",ROUND(FIRE0501_working!D20,0))</f>
        <v>37</v>
      </c>
      <c r="E20" s="60">
        <f>IF(FIRE0501_working!E20="..","..",ROUND(FIRE0501_working!E20,0))</f>
        <v>700</v>
      </c>
      <c r="F20" s="59">
        <f>IF(FIRE0501_working!F20="..","..",ROUND(FIRE0501_working!F20,0))</f>
        <v>12</v>
      </c>
      <c r="G20" s="59">
        <f>IF(FIRE0501_working!G20="..","..",ROUND(FIRE0501_working!G20,0))</f>
        <v>20</v>
      </c>
      <c r="H20" s="59">
        <f>IF(FIRE0501_working!H20="..","..",ROUND(FIRE0501_working!H20,0))</f>
        <v>13</v>
      </c>
      <c r="I20" s="60">
        <f>IF(FIRE0501_working!I20="..","..",ROUND(FIRE0501_working!I20,0))</f>
        <v>12</v>
      </c>
    </row>
    <row r="21" spans="1:9" s="50" customFormat="1" ht="15" customHeight="1" x14ac:dyDescent="0.25">
      <c r="A21" s="62" t="s">
        <v>21</v>
      </c>
      <c r="B21" s="59">
        <f>IF(FIRE0501_working!B21="..","..",ROUND(FIRE0501_working!B21,0))</f>
        <v>562</v>
      </c>
      <c r="C21" s="59">
        <f>IF(FIRE0501_working!C21="..","..",ROUND(FIRE0501_working!C21,0))</f>
        <v>89</v>
      </c>
      <c r="D21" s="59">
        <f>IF(FIRE0501_working!D21="..","..",ROUND(FIRE0501_working!D21,0))</f>
        <v>45</v>
      </c>
      <c r="E21" s="60">
        <f>IF(FIRE0501_working!E21="..","..",ROUND(FIRE0501_working!E21,0))</f>
        <v>696</v>
      </c>
      <c r="F21" s="59">
        <f>IF(FIRE0501_working!F21="..","..",ROUND(FIRE0501_working!F21,0))</f>
        <v>12</v>
      </c>
      <c r="G21" s="59">
        <f>IF(FIRE0501_working!G21="..","..",ROUND(FIRE0501_working!G21,0))</f>
        <v>18</v>
      </c>
      <c r="H21" s="59">
        <f>IF(FIRE0501_working!H21="..","..",ROUND(FIRE0501_working!H21,0))</f>
        <v>16</v>
      </c>
      <c r="I21" s="60">
        <f>IF(FIRE0501_working!I21="..","..",ROUND(FIRE0501_working!I21,0))</f>
        <v>12</v>
      </c>
    </row>
    <row r="22" spans="1:9" s="50" customFormat="1" ht="15" customHeight="1" x14ac:dyDescent="0.25">
      <c r="A22" s="62" t="s">
        <v>22</v>
      </c>
      <c r="B22" s="59">
        <f>IF(FIRE0501_working!B22="..","..",ROUND(FIRE0501_working!B22,0))</f>
        <v>475</v>
      </c>
      <c r="C22" s="59">
        <f>IF(FIRE0501_working!C22="..","..",ROUND(FIRE0501_working!C22,0))</f>
        <v>98</v>
      </c>
      <c r="D22" s="59">
        <f>IF(FIRE0501_working!D22="..","..",ROUND(FIRE0501_working!D22,0))</f>
        <v>30</v>
      </c>
      <c r="E22" s="60">
        <f>IF(FIRE0501_working!E22="..","..",ROUND(FIRE0501_working!E22,0))</f>
        <v>603</v>
      </c>
      <c r="F22" s="59">
        <f>IF(FIRE0501_working!F22="..","..",ROUND(FIRE0501_working!F22,0))</f>
        <v>10</v>
      </c>
      <c r="G22" s="59">
        <f>IF(FIRE0501_working!G22="..","..",ROUND(FIRE0501_working!G22,0))</f>
        <v>19</v>
      </c>
      <c r="H22" s="59">
        <f>IF(FIRE0501_working!H22="..","..",ROUND(FIRE0501_working!H22,0))</f>
        <v>10</v>
      </c>
      <c r="I22" s="60">
        <f>IF(FIRE0501_working!I22="..","..",ROUND(FIRE0501_working!I22,0))</f>
        <v>11</v>
      </c>
    </row>
    <row r="23" spans="1:9" s="50" customFormat="1" ht="15" customHeight="1" x14ac:dyDescent="0.25">
      <c r="A23" s="63" t="s">
        <v>23</v>
      </c>
      <c r="B23" s="59">
        <f>IF(FIRE0501_working!B23="..","..",ROUND(FIRE0501_working!B23,0))</f>
        <v>485</v>
      </c>
      <c r="C23" s="59">
        <f>IF(FIRE0501_working!C23="..","..",ROUND(FIRE0501_working!C23,0))</f>
        <v>111</v>
      </c>
      <c r="D23" s="59">
        <f>IF(FIRE0501_working!D23="..","..",ROUND(FIRE0501_working!D23,0))</f>
        <v>25</v>
      </c>
      <c r="E23" s="60">
        <f>IF(FIRE0501_working!E23="..","..",ROUND(FIRE0501_working!E23,0))</f>
        <v>621</v>
      </c>
      <c r="F23" s="59">
        <f>IF(FIRE0501_working!F23="..","..",ROUND(FIRE0501_working!F23,0))</f>
        <v>10</v>
      </c>
      <c r="G23" s="59">
        <f>IF(FIRE0501_working!G23="..","..",ROUND(FIRE0501_working!G23,0))</f>
        <v>22</v>
      </c>
      <c r="H23" s="59">
        <f>IF(FIRE0501_working!H23="..","..",ROUND(FIRE0501_working!H23,0))</f>
        <v>9</v>
      </c>
      <c r="I23" s="60">
        <f>IF(FIRE0501_working!I23="..","..",ROUND(FIRE0501_working!I23,0))</f>
        <v>11</v>
      </c>
    </row>
    <row r="24" spans="1:9" s="50" customFormat="1" ht="15" customHeight="1" x14ac:dyDescent="0.25">
      <c r="A24" s="63" t="s">
        <v>24</v>
      </c>
      <c r="B24" s="59">
        <f>IF(FIRE0501_working!B24="..","..",ROUND(FIRE0501_working!B24,0))</f>
        <v>446</v>
      </c>
      <c r="C24" s="59">
        <f>IF(FIRE0501_working!C24="..","..",ROUND(FIRE0501_working!C24,0))</f>
        <v>74</v>
      </c>
      <c r="D24" s="59">
        <f>IF(FIRE0501_working!D24="..","..",ROUND(FIRE0501_working!D24,0))</f>
        <v>34</v>
      </c>
      <c r="E24" s="60">
        <f>IF(FIRE0501_working!E24="..","..",ROUND(FIRE0501_working!E24,0))</f>
        <v>554</v>
      </c>
      <c r="F24" s="59">
        <f>IF(FIRE0501_working!F24="..","..",ROUND(FIRE0501_working!F24,0))</f>
        <v>9</v>
      </c>
      <c r="G24" s="59">
        <f>IF(FIRE0501_working!G24="..","..",ROUND(FIRE0501_working!G24,0))</f>
        <v>15</v>
      </c>
      <c r="H24" s="59">
        <f>IF(FIRE0501_working!H24="..","..",ROUND(FIRE0501_working!H24,0))</f>
        <v>12</v>
      </c>
      <c r="I24" s="60">
        <f>IF(FIRE0501_working!I24="..","..",ROUND(FIRE0501_working!I24,0))</f>
        <v>10</v>
      </c>
    </row>
    <row r="25" spans="1:9" s="50" customFormat="1" ht="15" customHeight="1" x14ac:dyDescent="0.25">
      <c r="A25" s="63" t="s">
        <v>25</v>
      </c>
      <c r="B25" s="59">
        <f>IF(FIRE0501_working!B25="..","..",ROUND(FIRE0501_working!B25,0))</f>
        <v>458</v>
      </c>
      <c r="C25" s="59">
        <f>IF(FIRE0501_working!C25="..","..",ROUND(FIRE0501_working!C25,0))</f>
        <v>87</v>
      </c>
      <c r="D25" s="59">
        <f>IF(FIRE0501_working!D25="..","..",ROUND(FIRE0501_working!D25,0))</f>
        <v>38</v>
      </c>
      <c r="E25" s="60">
        <f>IF(FIRE0501_working!E25="..","..",ROUND(FIRE0501_working!E25,0))</f>
        <v>583</v>
      </c>
      <c r="F25" s="59">
        <f>IF(FIRE0501_working!F25="..","..",ROUND(FIRE0501_working!F25,0))</f>
        <v>9</v>
      </c>
      <c r="G25" s="59">
        <f>IF(FIRE0501_working!G25="..","..",ROUND(FIRE0501_working!G25,0))</f>
        <v>17</v>
      </c>
      <c r="H25" s="59">
        <f>IF(FIRE0501_working!H25="..","..",ROUND(FIRE0501_working!H25,0))</f>
        <v>13</v>
      </c>
      <c r="I25" s="60">
        <f>IF(FIRE0501_working!I25="..","..",ROUND(FIRE0501_working!I25,0))</f>
        <v>10</v>
      </c>
    </row>
    <row r="26" spans="1:9" s="50" customFormat="1" ht="15" customHeight="1" x14ac:dyDescent="0.25">
      <c r="A26" s="63" t="s">
        <v>26</v>
      </c>
      <c r="B26" s="59">
        <f>IF(FIRE0501_working!B26="..","..",ROUND(FIRE0501_working!B26,0))</f>
        <v>417</v>
      </c>
      <c r="C26" s="59">
        <f>IF(FIRE0501_working!C26="..","..",ROUND(FIRE0501_working!C26,0))</f>
        <v>80</v>
      </c>
      <c r="D26" s="59">
        <f>IF(FIRE0501_working!D26="..","..",ROUND(FIRE0501_working!D26,0))</f>
        <v>25</v>
      </c>
      <c r="E26" s="60">
        <f>IF(FIRE0501_working!E26="..","..",ROUND(FIRE0501_working!E26,0))</f>
        <v>522</v>
      </c>
      <c r="F26" s="59">
        <f>IF(FIRE0501_working!F26="..","..",ROUND(FIRE0501_working!F26,0))</f>
        <v>8</v>
      </c>
      <c r="G26" s="59">
        <f>IF(FIRE0501_working!G26="..","..",ROUND(FIRE0501_working!G26,0))</f>
        <v>16</v>
      </c>
      <c r="H26" s="59">
        <f>IF(FIRE0501_working!H26="..","..",ROUND(FIRE0501_working!H26,0))</f>
        <v>9</v>
      </c>
      <c r="I26" s="60">
        <f>IF(FIRE0501_working!I26="..","..",ROUND(FIRE0501_working!I26,0))</f>
        <v>9</v>
      </c>
    </row>
    <row r="27" spans="1:9" s="50" customFormat="1" ht="15" customHeight="1" x14ac:dyDescent="0.25">
      <c r="A27" s="64" t="s">
        <v>27</v>
      </c>
      <c r="B27" s="59">
        <f>IF(FIRE0501_working!B27="..","..",ROUND(FIRE0501_working!B27,0))</f>
        <v>454</v>
      </c>
      <c r="C27" s="59">
        <f>IF(FIRE0501_working!C27="..","..",ROUND(FIRE0501_working!C27,0))</f>
        <v>89</v>
      </c>
      <c r="D27" s="59">
        <f>IF(FIRE0501_working!D27="..","..",ROUND(FIRE0501_working!D27,0))</f>
        <v>33</v>
      </c>
      <c r="E27" s="60">
        <f>IF(FIRE0501_working!E27="..","..",ROUND(FIRE0501_working!E27,0))</f>
        <v>576</v>
      </c>
      <c r="F27" s="59">
        <f>IF(FIRE0501_working!F27="..","..",ROUND(FIRE0501_working!F27,0))</f>
        <v>9</v>
      </c>
      <c r="G27" s="59">
        <f>IF(FIRE0501_working!G27="..","..",ROUND(FIRE0501_working!G27,0))</f>
        <v>18</v>
      </c>
      <c r="H27" s="59">
        <f>IF(FIRE0501_working!H27="..","..",ROUND(FIRE0501_working!H27,0))</f>
        <v>11</v>
      </c>
      <c r="I27" s="60">
        <f>IF(FIRE0501_working!I27="..","..",ROUND(FIRE0501_working!I27,0))</f>
        <v>10</v>
      </c>
    </row>
    <row r="28" spans="1:9" s="50" customFormat="1" ht="15" customHeight="1" x14ac:dyDescent="0.25">
      <c r="A28" s="64" t="s">
        <v>28</v>
      </c>
      <c r="B28" s="59">
        <f>IF(FIRE0501_working!B28="..","..",ROUND(FIRE0501_working!B28,0))</f>
        <v>371</v>
      </c>
      <c r="C28" s="59">
        <f>IF(FIRE0501_working!C28="..","..",ROUND(FIRE0501_working!C28,0))</f>
        <v>85</v>
      </c>
      <c r="D28" s="59">
        <f>IF(FIRE0501_working!D28="..","..",ROUND(FIRE0501_working!D28,0))</f>
        <v>27</v>
      </c>
      <c r="E28" s="60">
        <f>IF(FIRE0501_working!E28="..","..",ROUND(FIRE0501_working!E28,0))</f>
        <v>483</v>
      </c>
      <c r="F28" s="59">
        <f>IF(FIRE0501_working!F28="..","..",ROUND(FIRE0501_working!F28,0))</f>
        <v>7</v>
      </c>
      <c r="G28" s="59">
        <f>IF(FIRE0501_working!G28="..","..",ROUND(FIRE0501_working!G28,0))</f>
        <v>17</v>
      </c>
      <c r="H28" s="59">
        <f>IF(FIRE0501_working!H28="..","..",ROUND(FIRE0501_working!H28,0))</f>
        <v>9</v>
      </c>
      <c r="I28" s="60">
        <f>IF(FIRE0501_working!I28="..","..",ROUND(FIRE0501_working!I28,0))</f>
        <v>8</v>
      </c>
    </row>
    <row r="29" spans="1:9" s="50" customFormat="1" ht="15" customHeight="1" x14ac:dyDescent="0.25">
      <c r="A29" s="64" t="s">
        <v>29</v>
      </c>
      <c r="B29" s="59">
        <f>IF(FIRE0501_working!B29="..","..",ROUND(FIRE0501_working!B29,0))</f>
        <v>386</v>
      </c>
      <c r="C29" s="59">
        <f>IF(FIRE0501_working!C29="..","..",ROUND(FIRE0501_working!C29,0))</f>
        <v>60</v>
      </c>
      <c r="D29" s="59">
        <f>IF(FIRE0501_working!D29="..","..",ROUND(FIRE0501_working!D29,0))</f>
        <v>24</v>
      </c>
      <c r="E29" s="60">
        <f>IF(FIRE0501_working!E29="..","..",ROUND(FIRE0501_working!E29,0))</f>
        <v>470</v>
      </c>
      <c r="F29" s="59">
        <f>IF(FIRE0501_working!F29="..","..",ROUND(FIRE0501_working!F29,0))</f>
        <v>8</v>
      </c>
      <c r="G29" s="59">
        <f>IF(FIRE0501_working!G29="..","..",ROUND(FIRE0501_working!G29,0))</f>
        <v>12</v>
      </c>
      <c r="H29" s="59">
        <f>IF(FIRE0501_working!H29="..","..",ROUND(FIRE0501_working!H29,0))</f>
        <v>8</v>
      </c>
      <c r="I29" s="60">
        <f>IF(FIRE0501_working!I29="..","..",ROUND(FIRE0501_working!I29,0))</f>
        <v>8</v>
      </c>
    </row>
    <row r="30" spans="1:9" s="50" customFormat="1" ht="15" customHeight="1" x14ac:dyDescent="0.25">
      <c r="A30" s="64" t="s">
        <v>30</v>
      </c>
      <c r="B30" s="59">
        <f>IF(FIRE0501_working!B30="..","..",ROUND(FIRE0501_working!B30,0))</f>
        <v>364</v>
      </c>
      <c r="C30" s="59">
        <f>IF(FIRE0501_working!C30="..","..",ROUND(FIRE0501_working!C30,0))</f>
        <v>46</v>
      </c>
      <c r="D30" s="59">
        <f>IF(FIRE0501_working!D30="..","..",ROUND(FIRE0501_working!D30,0))</f>
        <v>20</v>
      </c>
      <c r="E30" s="60">
        <f>IF(FIRE0501_working!E30="..","..",ROUND(FIRE0501_working!E30,0))</f>
        <v>430</v>
      </c>
      <c r="F30" s="59">
        <f>IF(FIRE0501_working!F30="..","..",ROUND(FIRE0501_working!F30,0))</f>
        <v>7</v>
      </c>
      <c r="G30" s="59">
        <f>IF(FIRE0501_working!G30="..","..",ROUND(FIRE0501_working!G30,0))</f>
        <v>9</v>
      </c>
      <c r="H30" s="59">
        <f>IF(FIRE0501_working!H30="..","..",ROUND(FIRE0501_working!H30,0))</f>
        <v>7</v>
      </c>
      <c r="I30" s="60">
        <f>IF(FIRE0501_working!I30="..","..",ROUND(FIRE0501_working!I30,0))</f>
        <v>7</v>
      </c>
    </row>
    <row r="31" spans="1:9" s="50" customFormat="1" ht="15" customHeight="1" x14ac:dyDescent="0.25">
      <c r="A31" s="64" t="s">
        <v>31</v>
      </c>
      <c r="B31" s="59">
        <f>IF(FIRE0501_working!B31="..","..",ROUND(FIRE0501_working!B31,0))</f>
        <v>358</v>
      </c>
      <c r="C31" s="59">
        <f>IF(FIRE0501_working!C31="..","..",ROUND(FIRE0501_working!C31,0))</f>
        <v>72</v>
      </c>
      <c r="D31" s="59">
        <f>IF(FIRE0501_working!D31="..","..",ROUND(FIRE0501_working!D31,0))</f>
        <v>28</v>
      </c>
      <c r="E31" s="60">
        <f>IF(FIRE0501_working!E31="..","..",ROUND(FIRE0501_working!E31,0))</f>
        <v>458</v>
      </c>
      <c r="F31" s="59">
        <f>IF(FIRE0501_working!F31="..","..",ROUND(FIRE0501_working!F31,0))</f>
        <v>7</v>
      </c>
      <c r="G31" s="59">
        <f>IF(FIRE0501_working!G31="..","..",ROUND(FIRE0501_working!G31,0))</f>
        <v>14</v>
      </c>
      <c r="H31" s="59">
        <f>IF(FIRE0501_working!H31="..","..",ROUND(FIRE0501_working!H31,0))</f>
        <v>9</v>
      </c>
      <c r="I31" s="60">
        <f>IF(FIRE0501_working!I31="..","..",ROUND(FIRE0501_working!I31,0))</f>
        <v>8</v>
      </c>
    </row>
    <row r="32" spans="1:9" s="50" customFormat="1" ht="15" customHeight="1" x14ac:dyDescent="0.25">
      <c r="A32" s="64" t="s">
        <v>32</v>
      </c>
      <c r="B32" s="59">
        <f>IF(FIRE0501_working!B32="..","..",ROUND(FIRE0501_working!B32,0))</f>
        <v>323</v>
      </c>
      <c r="C32" s="59">
        <f>IF(FIRE0501_working!C32="..","..",ROUND(FIRE0501_working!C32,0))</f>
        <v>64</v>
      </c>
      <c r="D32" s="59">
        <f>IF(FIRE0501_working!D32="..","..",ROUND(FIRE0501_working!D32,0))</f>
        <v>17</v>
      </c>
      <c r="E32" s="60">
        <f>IF(FIRE0501_working!E32="..","..",ROUND(FIRE0501_working!E32,0))</f>
        <v>404</v>
      </c>
      <c r="F32" s="59">
        <f>IF(FIRE0501_working!F32="..","..",ROUND(FIRE0501_working!F32,0))</f>
        <v>6</v>
      </c>
      <c r="G32" s="59">
        <f>IF(FIRE0501_working!G32="..","..",ROUND(FIRE0501_working!G32,0))</f>
        <v>12</v>
      </c>
      <c r="H32" s="59">
        <f>IF(FIRE0501_working!H32="..","..",ROUND(FIRE0501_working!H32,0))</f>
        <v>6</v>
      </c>
      <c r="I32" s="60">
        <f>IF(FIRE0501_working!I32="..","..",ROUND(FIRE0501_working!I32,0))</f>
        <v>7</v>
      </c>
    </row>
    <row r="33" spans="1:13" s="50" customFormat="1" ht="15" customHeight="1" x14ac:dyDescent="0.25">
      <c r="A33" s="64" t="s">
        <v>33</v>
      </c>
      <c r="B33" s="59">
        <f>IF(FIRE0501_working!B33="..","..",ROUND(FIRE0501_working!B33,0))</f>
        <v>340</v>
      </c>
      <c r="C33" s="59">
        <f>IF(FIRE0501_working!C33="..","..",ROUND(FIRE0501_working!C33,0))</f>
        <v>62</v>
      </c>
      <c r="D33" s="59">
        <f>IF(FIRE0501_working!D33="..","..",ROUND(FIRE0501_working!D33,0))</f>
        <v>23</v>
      </c>
      <c r="E33" s="60">
        <f>IF(FIRE0501_working!E33="..","..",ROUND(FIRE0501_working!E33,0))</f>
        <v>425</v>
      </c>
      <c r="F33" s="59">
        <f>IF(FIRE0501_working!F33="..","..",ROUND(FIRE0501_working!F33,0))</f>
        <v>7</v>
      </c>
      <c r="G33" s="59">
        <f>IF(FIRE0501_working!G33="..","..",ROUND(FIRE0501_working!G33,0))</f>
        <v>12</v>
      </c>
      <c r="H33" s="59">
        <f>IF(FIRE0501_working!H33="..","..",ROUND(FIRE0501_working!H33,0))</f>
        <v>8</v>
      </c>
      <c r="I33" s="60">
        <f>IF(FIRE0501_working!I33="..","..",ROUND(FIRE0501_working!I33,0))</f>
        <v>7</v>
      </c>
    </row>
    <row r="34" spans="1:13" s="50" customFormat="1" ht="15" customHeight="1" x14ac:dyDescent="0.25">
      <c r="A34" s="64" t="s">
        <v>34</v>
      </c>
      <c r="B34" s="59">
        <f>IF(FIRE0501_working!B34="..","..",ROUND(FIRE0501_working!B34,0))</f>
        <v>334</v>
      </c>
      <c r="C34" s="59">
        <f>IF(FIRE0501_working!C34="..","..",ROUND(FIRE0501_working!C34,0))</f>
        <v>52</v>
      </c>
      <c r="D34" s="59">
        <f>IF(FIRE0501_working!D34="..","..",ROUND(FIRE0501_working!D34,0))</f>
        <v>21</v>
      </c>
      <c r="E34" s="60">
        <f>IF(FIRE0501_working!E34="..","..",ROUND(FIRE0501_working!E34,0))</f>
        <v>407</v>
      </c>
      <c r="F34" s="59">
        <f>IF(FIRE0501_working!F34="..","..",ROUND(FIRE0501_working!F34,0))</f>
        <v>6</v>
      </c>
      <c r="G34" s="59">
        <f>IF(FIRE0501_working!G34="..","..",ROUND(FIRE0501_working!G34,0))</f>
        <v>10</v>
      </c>
      <c r="H34" s="59">
        <f>IF(FIRE0501_working!H34="..","..",ROUND(FIRE0501_working!H34,0))</f>
        <v>7</v>
      </c>
      <c r="I34" s="60">
        <f>IF(FIRE0501_working!I34="..","..",ROUND(FIRE0501_working!I34,0))</f>
        <v>7</v>
      </c>
      <c r="K34" s="65"/>
    </row>
    <row r="35" spans="1:13" s="50" customFormat="1" ht="15" customHeight="1" x14ac:dyDescent="0.25">
      <c r="A35" s="64" t="s">
        <v>35</v>
      </c>
      <c r="B35" s="59">
        <f>IF(FIRE0501_working!B35="..","..",ROUND(FIRE0501_working!B35,0))</f>
        <v>313</v>
      </c>
      <c r="C35" s="59">
        <f>IF(FIRE0501_working!C35="..","..",ROUND(FIRE0501_working!C35,0))</f>
        <v>59</v>
      </c>
      <c r="D35" s="59">
        <f>IF(FIRE0501_working!D35="..","..",ROUND(FIRE0501_working!D35,0))</f>
        <v>23</v>
      </c>
      <c r="E35" s="60">
        <f>IF(FIRE0501_working!E35="..","..",ROUND(FIRE0501_working!E35,0))</f>
        <v>395</v>
      </c>
      <c r="F35" s="59">
        <f>IF(FIRE0501_working!F35="..","..",ROUND(FIRE0501_working!F35,0))</f>
        <v>6</v>
      </c>
      <c r="G35" s="59">
        <f>IF(FIRE0501_working!G35="..","..",ROUND(FIRE0501_working!G35,0))</f>
        <v>11</v>
      </c>
      <c r="H35" s="59">
        <f>IF(FIRE0501_working!H35="..","..",ROUND(FIRE0501_working!H35,0))</f>
        <v>8</v>
      </c>
      <c r="I35" s="60">
        <f>IF(FIRE0501_working!I35="..","..",ROUND(FIRE0501_working!I35,0))</f>
        <v>6</v>
      </c>
      <c r="K35" s="65"/>
    </row>
    <row r="36" spans="1:13" s="50" customFormat="1" ht="15" customHeight="1" x14ac:dyDescent="0.25">
      <c r="A36" s="64" t="s">
        <v>36</v>
      </c>
      <c r="B36" s="59">
        <f>IF(FIRE0501_working!B36="..","..",ROUND(FIRE0501_working!B36,0))</f>
        <v>286</v>
      </c>
      <c r="C36" s="59">
        <f>IF(FIRE0501_working!C36="..","..",ROUND(FIRE0501_working!C36,0))</f>
        <v>46</v>
      </c>
      <c r="D36" s="59">
        <f>IF(FIRE0501_working!D36="..","..",ROUND(FIRE0501_working!D36,0))</f>
        <v>17</v>
      </c>
      <c r="E36" s="60">
        <f>IF(FIRE0501_working!E36="..","..",ROUND(FIRE0501_working!E36,0))</f>
        <v>349</v>
      </c>
      <c r="F36" s="59">
        <f>IF(FIRE0501_working!F36="..","..",ROUND(FIRE0501_working!F36,0))</f>
        <v>5</v>
      </c>
      <c r="G36" s="59">
        <f>IF(FIRE0501_working!G36="..","..",ROUND(FIRE0501_working!G36,0))</f>
        <v>9</v>
      </c>
      <c r="H36" s="59">
        <f>IF(FIRE0501_working!H36="..","..",ROUND(FIRE0501_working!H36,0))</f>
        <v>6</v>
      </c>
      <c r="I36" s="60">
        <f>IF(FIRE0501_working!I36="..","..",ROUND(FIRE0501_working!I36,0))</f>
        <v>6</v>
      </c>
      <c r="K36" s="65"/>
    </row>
    <row r="37" spans="1:13" s="50" customFormat="1" ht="15" customHeight="1" x14ac:dyDescent="0.25">
      <c r="A37" s="64" t="s">
        <v>37</v>
      </c>
      <c r="B37" s="59">
        <f>IF(FIRE0501_working!B37="..","..",ROUND(FIRE0501_working!B37,0))</f>
        <v>276</v>
      </c>
      <c r="C37" s="59">
        <f>IF(FIRE0501_working!C37="..","..",ROUND(FIRE0501_working!C37,0))</f>
        <v>31</v>
      </c>
      <c r="D37" s="59">
        <f>IF(FIRE0501_working!D37="..","..",ROUND(FIRE0501_working!D37,0))</f>
        <v>17</v>
      </c>
      <c r="E37" s="60">
        <f>IF(FIRE0501_working!E37="..","..",ROUND(FIRE0501_working!E37,0))</f>
        <v>324</v>
      </c>
      <c r="F37" s="59">
        <f>IF(FIRE0501_working!F37="..","..",ROUND(FIRE0501_working!F37,0))</f>
        <v>5</v>
      </c>
      <c r="G37" s="59">
        <f>IF(FIRE0501_working!G37="..","..",ROUND(FIRE0501_working!G37,0))</f>
        <v>6</v>
      </c>
      <c r="H37" s="59">
        <f>IF(FIRE0501_working!H37="..","..",ROUND(FIRE0501_working!H37,0))</f>
        <v>6</v>
      </c>
      <c r="I37" s="60">
        <f>IF(FIRE0501_working!I37="..","..",ROUND(FIRE0501_working!I37,0))</f>
        <v>5</v>
      </c>
      <c r="K37" s="65"/>
    </row>
    <row r="38" spans="1:13" s="50" customFormat="1" ht="15" customHeight="1" x14ac:dyDescent="0.25">
      <c r="A38" s="64" t="s">
        <v>38</v>
      </c>
      <c r="B38" s="59">
        <f>IF(FIRE0501_working!B38="..","..",ROUND(FIRE0501_working!B38,0))</f>
        <v>264</v>
      </c>
      <c r="C38" s="59">
        <f>IF(FIRE0501_working!C38="..","..",ROUND(FIRE0501_working!C38,0))</f>
        <v>40</v>
      </c>
      <c r="D38" s="59">
        <f>IF(FIRE0501_working!D38="..","..",ROUND(FIRE0501_working!D38,0))</f>
        <v>20</v>
      </c>
      <c r="E38" s="60">
        <f>IF(FIRE0501_working!E38="..","..",ROUND(FIRE0501_working!E38,0))</f>
        <v>324</v>
      </c>
      <c r="F38" s="59">
        <f>IF(FIRE0501_working!F38="..","..",ROUND(FIRE0501_working!F38,0))</f>
        <v>5</v>
      </c>
      <c r="G38" s="59">
        <f>IF(FIRE0501_working!G38="..","..",ROUND(FIRE0501_working!G38,0))</f>
        <v>8</v>
      </c>
      <c r="H38" s="59">
        <f>IF(FIRE0501_working!H38="..","..",ROUND(FIRE0501_working!H38,0))</f>
        <v>7</v>
      </c>
      <c r="I38" s="60">
        <f>IF(FIRE0501_working!I38="..","..",ROUND(FIRE0501_working!I38,0))</f>
        <v>5</v>
      </c>
      <c r="K38" s="65"/>
    </row>
    <row r="39" spans="1:13" s="50" customFormat="1" ht="15" customHeight="1" x14ac:dyDescent="0.25">
      <c r="A39" s="64" t="s">
        <v>39</v>
      </c>
      <c r="B39" s="59">
        <f>IF(FIRE0501_working!B39="..","..",ROUND(FIRE0501_working!B39,0))</f>
        <v>302</v>
      </c>
      <c r="C39" s="59">
        <f>IF(FIRE0501_working!C39="..","..",ROUND(FIRE0501_working!C39,0))</f>
        <v>45</v>
      </c>
      <c r="D39" s="59">
        <f>IF(FIRE0501_working!D39="..","..",ROUND(FIRE0501_working!D39,0))</f>
        <v>19</v>
      </c>
      <c r="E39" s="60">
        <f>IF(FIRE0501_working!E39="..","..",ROUND(FIRE0501_working!E39,0))</f>
        <v>366</v>
      </c>
      <c r="F39" s="59">
        <f>IF(FIRE0501_working!F39="..","..",ROUND(FIRE0501_working!F39,0))</f>
        <v>6</v>
      </c>
      <c r="G39" s="59">
        <f>IF(FIRE0501_working!G39="..","..",ROUND(FIRE0501_working!G39,0))</f>
        <v>8</v>
      </c>
      <c r="H39" s="59">
        <f>IF(FIRE0501_working!H39="..","..",ROUND(FIRE0501_working!H39,0))</f>
        <v>6</v>
      </c>
      <c r="I39" s="60">
        <f>IF(FIRE0501_working!I39="..","..",ROUND(FIRE0501_working!I39,0))</f>
        <v>6</v>
      </c>
      <c r="K39" s="65"/>
    </row>
    <row r="40" spans="1:13" s="50" customFormat="1" x14ac:dyDescent="0.25">
      <c r="A40" s="64" t="s">
        <v>40</v>
      </c>
      <c r="B40" s="59">
        <f>IF(FIRE0501_working!B40="..","..",ROUND(FIRE0501_working!B40,0))</f>
        <v>264</v>
      </c>
      <c r="C40" s="59">
        <f>IF(FIRE0501_working!C40="..","..",ROUND(FIRE0501_working!C40,0))</f>
        <v>44</v>
      </c>
      <c r="D40" s="59">
        <f>IF(FIRE0501_working!D40="..","..",ROUND(FIRE0501_working!D40,0))</f>
        <v>19</v>
      </c>
      <c r="E40" s="60">
        <f>IF(FIRE0501_working!E40="..","..",ROUND(FIRE0501_working!E40,0))</f>
        <v>327</v>
      </c>
      <c r="F40" s="59">
        <f>IF(FIRE0501_working!F40="..","..",ROUND(FIRE0501_working!F40,0))</f>
        <v>5</v>
      </c>
      <c r="G40" s="59">
        <f>IF(FIRE0501_working!G40="..","..",ROUND(FIRE0501_working!G40,0))</f>
        <v>8</v>
      </c>
      <c r="H40" s="59">
        <f>IF(FIRE0501_working!H40="..","..",ROUND(FIRE0501_working!H40,0))</f>
        <v>6</v>
      </c>
      <c r="I40" s="60">
        <f>IF(FIRE0501_working!I40="..","..",ROUND(FIRE0501_working!I40,0))</f>
        <v>5</v>
      </c>
      <c r="K40" s="65"/>
    </row>
    <row r="41" spans="1:13" s="50" customFormat="1" x14ac:dyDescent="0.25">
      <c r="A41" s="64" t="s">
        <v>41</v>
      </c>
      <c r="B41" s="59">
        <f>IF(FIRE0501_working!B41="..","..",ROUND(FIRE0501_working!B41,0))</f>
        <v>338</v>
      </c>
      <c r="C41" s="59">
        <f>IF(FIRE0501_working!C41="..","..",ROUND(FIRE0501_working!C41,0))</f>
        <v>44</v>
      </c>
      <c r="D41" s="59">
        <f>IF(FIRE0501_working!D41="..","..",ROUND(FIRE0501_working!D41,0))</f>
        <v>15</v>
      </c>
      <c r="E41" s="60">
        <f>IF(FIRE0501_working!E41="..","..",ROUND(FIRE0501_working!E41,0))</f>
        <v>397</v>
      </c>
      <c r="F41" s="59">
        <f>IF(FIRE0501_working!F41="..","..",ROUND(FIRE0501_working!F41,0))</f>
        <v>6</v>
      </c>
      <c r="G41" s="59">
        <f>IF(FIRE0501_working!G41="..","..",ROUND(FIRE0501_working!G41,0))</f>
        <v>8</v>
      </c>
      <c r="H41" s="59">
        <f>IF(FIRE0501_working!H41="..","..",ROUND(FIRE0501_working!H41,0))</f>
        <v>5</v>
      </c>
      <c r="I41" s="60">
        <f>IF(FIRE0501_working!I41="..","..",ROUND(FIRE0501_working!I41,0))</f>
        <v>6</v>
      </c>
      <c r="K41" s="65"/>
    </row>
    <row r="42" spans="1:13" s="50" customFormat="1" x14ac:dyDescent="0.25">
      <c r="A42" s="64" t="s">
        <v>69</v>
      </c>
      <c r="B42" s="59">
        <f>IF(FIRE0501_working!B42="..","..",ROUND(FIRE0501_working!B42,0))</f>
        <v>251</v>
      </c>
      <c r="C42" s="59">
        <f>IF(FIRE0501_working!C42="..","..",ROUND(FIRE0501_working!C42,0))</f>
        <v>44</v>
      </c>
      <c r="D42" s="59">
        <f>IF(FIRE0501_working!D42="..","..",ROUND(FIRE0501_working!D42,0))</f>
        <v>20</v>
      </c>
      <c r="E42" s="60">
        <f>IF(FIRE0501_working!E42="..","..",ROUND(FIRE0501_working!E42,0))</f>
        <v>315</v>
      </c>
      <c r="F42" s="59">
        <f>IF(FIRE0501_working!F42="..","..",ROUND(FIRE0501_working!F42,0))</f>
        <v>4</v>
      </c>
      <c r="G42" s="59">
        <f>IF(FIRE0501_working!G42="..","..",ROUND(FIRE0501_working!G42,0))</f>
        <v>8</v>
      </c>
      <c r="H42" s="59">
        <f>IF(FIRE0501_working!H42="..","..",ROUND(FIRE0501_working!H42,0))</f>
        <v>6</v>
      </c>
      <c r="I42" s="60">
        <f>IF(FIRE0501_working!I42="..","..",ROUND(FIRE0501_working!I42,0))</f>
        <v>5</v>
      </c>
      <c r="K42" s="65"/>
    </row>
    <row r="43" spans="1:13" s="50" customFormat="1" x14ac:dyDescent="0.25">
      <c r="A43" s="64" t="s">
        <v>70</v>
      </c>
      <c r="B43" s="59">
        <f>IF(FIRE0501_working!B43="..","..",ROUND(FIRE0501_working!B43,0))</f>
        <v>243</v>
      </c>
      <c r="C43" s="59">
        <f>IF(FIRE0501_working!C43="..","..",ROUND(FIRE0501_working!C43,0))</f>
        <v>27</v>
      </c>
      <c r="D43" s="59">
        <f>IF(FIRE0501_working!D43="..","..",ROUND(FIRE0501_working!D43,0))</f>
        <v>16</v>
      </c>
      <c r="E43" s="60">
        <f>IF(FIRE0501_working!E43="..","..",ROUND(FIRE0501_working!E43,0))</f>
        <v>286</v>
      </c>
      <c r="F43" s="59">
        <f>IF(FIRE0501_working!F43="..","..",ROUND(FIRE0501_working!F43,0))</f>
        <v>4</v>
      </c>
      <c r="G43" s="59">
        <f>IF(FIRE0501_working!G43="..","..",ROUND(FIRE0501_working!G43,0))</f>
        <v>5</v>
      </c>
      <c r="H43" s="59">
        <f>IF(FIRE0501_working!H43="..","..",ROUND(FIRE0501_working!H43,0))</f>
        <v>5</v>
      </c>
      <c r="I43" s="60">
        <f>IF(FIRE0501_working!I43="..","..",ROUND(FIRE0501_working!I43,0))</f>
        <v>4</v>
      </c>
      <c r="K43" s="65"/>
    </row>
    <row r="44" spans="1:13" s="50" customFormat="1" x14ac:dyDescent="0.25">
      <c r="A44" s="64" t="s">
        <v>101</v>
      </c>
      <c r="B44" s="59">
        <f>IF(FIRE0501_working!B44="..","..",ROUND(FIRE0501_working!B44,0))</f>
        <v>236</v>
      </c>
      <c r="C44" s="59">
        <f>IF(FIRE0501_working!C44="..","..",ROUND(FIRE0501_working!C44,0))</f>
        <v>52</v>
      </c>
      <c r="D44" s="59">
        <f>IF(FIRE0501_working!D44="..","..",ROUND(FIRE0501_working!D44,0))</f>
        <v>21</v>
      </c>
      <c r="E44" s="60">
        <f>IF(FIRE0501_working!E44="..","..",ROUND(FIRE0501_working!E44,0))</f>
        <v>309</v>
      </c>
      <c r="F44" s="59">
        <f>IF(FIRE0501_working!F44="..","..",ROUND(FIRE0501_working!F44,0))</f>
        <v>4</v>
      </c>
      <c r="G44" s="59">
        <f>IF(FIRE0501_working!G44="..","..",ROUND(FIRE0501_working!G44,0))</f>
        <v>10</v>
      </c>
      <c r="H44" s="59">
        <f>IF(FIRE0501_working!H44="..","..",ROUND(FIRE0501_working!H44,0))</f>
        <v>7</v>
      </c>
      <c r="I44" s="60">
        <f>IF(FIRE0501_working!I44="..","..",ROUND(FIRE0501_working!I44,0))</f>
        <v>5</v>
      </c>
      <c r="K44" s="65"/>
    </row>
    <row r="45" spans="1:13" s="50" customFormat="1" x14ac:dyDescent="0.25">
      <c r="A45" s="64" t="s">
        <v>108</v>
      </c>
      <c r="B45" s="59">
        <f>IF(FIRE0501_working!B45="..","..",ROUND(FIRE0501_working!B45,0))</f>
        <v>272</v>
      </c>
      <c r="C45" s="59">
        <f>IF(FIRE0501_working!C45="..","..",ROUND(FIRE0501_working!C45,0))</f>
        <v>40</v>
      </c>
      <c r="D45" s="59">
        <f>IF(FIRE0501_working!D45="..","..",ROUND(FIRE0501_working!D45,0))</f>
        <v>21</v>
      </c>
      <c r="E45" s="60">
        <f>IF(FIRE0501_working!E45="..","..",ROUND(FIRE0501_working!E45,0))</f>
        <v>333</v>
      </c>
      <c r="F45" s="59">
        <f>IF(FIRE0501_working!F45="..","..",ROUND(FIRE0501_working!F45,0))</f>
        <v>5</v>
      </c>
      <c r="G45" s="59">
        <f>IF(FIRE0501_working!G45="..","..",ROUND(FIRE0501_working!G45,0))</f>
        <v>7</v>
      </c>
      <c r="H45" s="59">
        <f>IF(FIRE0501_working!H45="..","..",ROUND(FIRE0501_working!H45,0))</f>
        <v>7</v>
      </c>
      <c r="I45" s="60">
        <f>IF(FIRE0501_working!I45="..","..",ROUND(FIRE0501_working!I45,0))</f>
        <v>5</v>
      </c>
      <c r="K45" s="65"/>
    </row>
    <row r="46" spans="1:13" s="50" customFormat="1" x14ac:dyDescent="0.25">
      <c r="A46" s="64" t="s">
        <v>110</v>
      </c>
      <c r="B46" s="59">
        <f>IF(FIRE0501_working!B46="..","..",ROUND(FIRE0501_working!B46,0))</f>
        <v>266</v>
      </c>
      <c r="C46" s="59">
        <f>IF(FIRE0501_working!C46="..","..",ROUND(FIRE0501_working!C46,0))</f>
        <v>43</v>
      </c>
      <c r="D46" s="59">
        <f>IF(FIRE0501_working!D46="..","..",ROUND(FIRE0501_working!D46,0))</f>
        <v>14</v>
      </c>
      <c r="E46" s="60">
        <f>IF(FIRE0501_working!E46="..","..",ROUND(FIRE0501_working!E46,0))</f>
        <v>323</v>
      </c>
      <c r="F46" s="59">
        <f>IF(FIRE0501_working!F46="..","..",ROUND(FIRE0501_working!F46,0))</f>
        <v>5</v>
      </c>
      <c r="G46" s="59">
        <f>IF(FIRE0501_working!G46="..","..",ROUND(FIRE0501_working!G46,0))</f>
        <v>8</v>
      </c>
      <c r="H46" s="59">
        <f>IF(FIRE0501_working!H46="..","..",ROUND(FIRE0501_working!H46,0))</f>
        <v>4</v>
      </c>
      <c r="I46" s="60">
        <f>IF(FIRE0501_working!I46="..","..",ROUND(FIRE0501_working!I46,0))</f>
        <v>5</v>
      </c>
      <c r="K46" s="65"/>
    </row>
    <row r="47" spans="1:13" s="50" customFormat="1" ht="16.5" thickBot="1" x14ac:dyDescent="0.3">
      <c r="A47" s="114" t="s">
        <v>113</v>
      </c>
      <c r="B47" s="115">
        <f>IF(FIRE0501_working!B47="..","..",ROUND(FIRE0501_working!B47,0))</f>
        <v>249</v>
      </c>
      <c r="C47" s="115">
        <f>IF(FIRE0501_working!C47="..","..",ROUND(FIRE0501_working!C47,0))</f>
        <v>42</v>
      </c>
      <c r="D47" s="115">
        <f>IF(FIRE0501_working!D47="..","..",ROUND(FIRE0501_working!D47,0))</f>
        <v>18</v>
      </c>
      <c r="E47" s="116">
        <f>IF(FIRE0501_working!E47="..","..",ROUND(FIRE0501_working!E47,0))</f>
        <v>309</v>
      </c>
      <c r="F47" s="115">
        <f>IF(FIRE0501_working!F47="..","..",ROUND(FIRE0501_working!F47,0))</f>
        <v>4</v>
      </c>
      <c r="G47" s="115">
        <f>IF(FIRE0501_working!G47="..","..",ROUND(FIRE0501_working!G47,0))</f>
        <v>8</v>
      </c>
      <c r="H47" s="115">
        <f>IF(FIRE0501_working!H47="..","..",ROUND(FIRE0501_working!H47,0))</f>
        <v>6</v>
      </c>
      <c r="I47" s="116">
        <f>IF(FIRE0501_working!I47="..","..",ROUND(FIRE0501_working!I47,0))</f>
        <v>5</v>
      </c>
      <c r="K47" s="65"/>
    </row>
    <row r="48" spans="1:13" s="50" customFormat="1" ht="27" customHeight="1" x14ac:dyDescent="0.25">
      <c r="A48" s="66" t="s">
        <v>64</v>
      </c>
      <c r="B48" s="67"/>
      <c r="C48" s="67"/>
      <c r="D48" s="67"/>
      <c r="E48" s="67"/>
      <c r="K48" s="68"/>
      <c r="L48" s="67"/>
      <c r="M48" s="68"/>
    </row>
    <row r="49" spans="1:13" s="50" customFormat="1" ht="15" x14ac:dyDescent="0.2">
      <c r="A49" s="69" t="s">
        <v>84</v>
      </c>
      <c r="B49" s="69"/>
      <c r="C49" s="69"/>
      <c r="D49" s="69"/>
      <c r="E49" s="69"/>
      <c r="F49" s="69"/>
      <c r="G49" s="69"/>
      <c r="H49" s="69"/>
      <c r="I49" s="69"/>
    </row>
    <row r="50" spans="1:13" s="50" customFormat="1" ht="15" x14ac:dyDescent="0.2">
      <c r="A50" s="69" t="s">
        <v>85</v>
      </c>
      <c r="B50" s="69"/>
      <c r="C50" s="69"/>
      <c r="D50" s="69"/>
      <c r="E50" s="69"/>
      <c r="F50" s="69"/>
      <c r="G50" s="69"/>
      <c r="H50" s="69"/>
      <c r="I50" s="69"/>
    </row>
    <row r="51" spans="1:13" s="50" customFormat="1" ht="15" x14ac:dyDescent="0.2">
      <c r="A51" s="70" t="s">
        <v>57</v>
      </c>
      <c r="B51" s="71"/>
      <c r="C51" s="71"/>
      <c r="D51" s="71"/>
      <c r="E51" s="71"/>
      <c r="F51" s="71"/>
      <c r="G51" s="71"/>
      <c r="H51" s="71"/>
      <c r="I51" s="71"/>
    </row>
    <row r="52" spans="1:13" s="50" customFormat="1" ht="12.75" customHeight="1" x14ac:dyDescent="0.2">
      <c r="A52" s="70" t="s">
        <v>58</v>
      </c>
      <c r="B52" s="71"/>
      <c r="C52" s="71"/>
      <c r="D52" s="71"/>
      <c r="E52" s="71"/>
      <c r="F52" s="71"/>
      <c r="G52" s="71"/>
      <c r="H52" s="71"/>
      <c r="I52" s="71"/>
    </row>
    <row r="53" spans="1:13" s="50" customFormat="1" ht="12.75" customHeight="1" x14ac:dyDescent="0.2">
      <c r="A53" s="70" t="s">
        <v>59</v>
      </c>
      <c r="B53" s="71"/>
      <c r="C53" s="71"/>
      <c r="D53" s="71"/>
      <c r="E53" s="71"/>
      <c r="F53" s="71"/>
      <c r="G53" s="71"/>
      <c r="H53" s="71"/>
      <c r="I53" s="71"/>
    </row>
    <row r="54" spans="1:13" s="50" customFormat="1" ht="12.75" customHeight="1" x14ac:dyDescent="0.2">
      <c r="A54" s="70" t="s">
        <v>60</v>
      </c>
      <c r="B54" s="71"/>
      <c r="C54" s="71"/>
      <c r="D54" s="71"/>
      <c r="E54" s="71"/>
      <c r="F54" s="71"/>
      <c r="G54" s="71"/>
      <c r="H54" s="71"/>
      <c r="I54" s="71"/>
    </row>
    <row r="55" spans="1:13" s="50" customFormat="1" ht="12.75" customHeight="1" x14ac:dyDescent="0.2">
      <c r="A55" s="70" t="s">
        <v>61</v>
      </c>
      <c r="B55" s="71"/>
      <c r="C55" s="71"/>
      <c r="D55" s="71"/>
      <c r="E55" s="71"/>
      <c r="F55" s="71"/>
      <c r="G55" s="71"/>
      <c r="H55" s="71"/>
      <c r="I55" s="71"/>
    </row>
    <row r="56" spans="1:13" s="50" customFormat="1" x14ac:dyDescent="0.25">
      <c r="A56" s="72" t="s">
        <v>62</v>
      </c>
      <c r="B56" s="72"/>
      <c r="C56" s="72"/>
      <c r="D56" s="72"/>
      <c r="E56" s="72"/>
      <c r="K56" s="68"/>
      <c r="L56" s="67"/>
      <c r="M56" s="68"/>
    </row>
    <row r="57" spans="1:13" s="50" customFormat="1" ht="15" x14ac:dyDescent="0.2">
      <c r="A57" s="50" t="s">
        <v>63</v>
      </c>
    </row>
    <row r="58" spans="1:13" s="50" customFormat="1" ht="15" x14ac:dyDescent="0.2">
      <c r="A58" s="72" t="str">
        <f>_xlfn.CONCAT("5 Figures for England are from the latest statistical release, published by the Home Office on ",config!B1,". The data in this table are consistent with records that reached the IRS by ",config!B3,".")</f>
        <v>5 Figures for England are from the latest statistical release, published by the Home Office on 23 January 2025. The data in this table are consistent with records that reached the IRS by 26 November 2024.</v>
      </c>
      <c r="B58" s="72"/>
      <c r="C58" s="72"/>
      <c r="D58" s="72"/>
      <c r="E58" s="72"/>
      <c r="F58" s="72"/>
      <c r="G58" s="72"/>
      <c r="H58" s="72"/>
      <c r="I58" s="72"/>
    </row>
    <row r="59" spans="1:13" s="50" customFormat="1" ht="15" x14ac:dyDescent="0.2">
      <c r="A59" s="72" t="s">
        <v>114</v>
      </c>
      <c r="B59" s="73"/>
      <c r="C59" s="73"/>
      <c r="D59" s="73"/>
      <c r="E59" s="73"/>
      <c r="F59" s="73"/>
      <c r="G59" s="73"/>
      <c r="H59" s="73"/>
      <c r="I59" s="73"/>
    </row>
    <row r="60" spans="1:13" s="50" customFormat="1" ht="15" customHeight="1" x14ac:dyDescent="0.2">
      <c r="A60" s="44" t="s">
        <v>115</v>
      </c>
      <c r="B60" s="74"/>
      <c r="C60" s="74"/>
      <c r="D60" s="74"/>
      <c r="E60" s="74"/>
      <c r="F60" s="74"/>
      <c r="G60" s="74"/>
      <c r="H60" s="74"/>
      <c r="I60" s="74"/>
    </row>
    <row r="61" spans="1:13" s="50" customFormat="1" ht="22.5" customHeight="1" x14ac:dyDescent="0.25">
      <c r="A61" s="66" t="s">
        <v>42</v>
      </c>
    </row>
    <row r="62" spans="1:13" s="50" customFormat="1" ht="12.75" customHeight="1" x14ac:dyDescent="0.2">
      <c r="A62" s="75" t="s">
        <v>68</v>
      </c>
      <c r="B62" s="75"/>
      <c r="C62" s="75"/>
      <c r="D62" s="75"/>
      <c r="E62" s="75"/>
      <c r="F62" s="75"/>
      <c r="G62" s="75"/>
      <c r="H62" s="75"/>
      <c r="I62" s="75"/>
    </row>
    <row r="63" spans="1:13" s="50" customFormat="1" ht="24.95" customHeight="1" x14ac:dyDescent="0.25">
      <c r="A63" s="66" t="s">
        <v>66</v>
      </c>
    </row>
    <row r="64" spans="1:13" s="50" customFormat="1" ht="12.75" customHeight="1" x14ac:dyDescent="0.2">
      <c r="A64" s="75" t="s">
        <v>65</v>
      </c>
      <c r="B64" s="75"/>
      <c r="C64" s="75"/>
      <c r="D64" s="75"/>
      <c r="E64" s="75"/>
      <c r="F64" s="75"/>
      <c r="G64" s="75"/>
      <c r="H64" s="75"/>
      <c r="I64" s="75"/>
    </row>
    <row r="65" spans="1:11" s="50" customFormat="1" ht="26.25" customHeight="1" x14ac:dyDescent="0.25">
      <c r="A65" s="66" t="s">
        <v>43</v>
      </c>
    </row>
    <row r="66" spans="1:11" s="50" customFormat="1" ht="12.75" customHeight="1" x14ac:dyDescent="0.2">
      <c r="A66" s="51" t="s">
        <v>86</v>
      </c>
      <c r="B66" s="76"/>
      <c r="C66" s="76"/>
      <c r="D66" s="76"/>
      <c r="E66" s="76"/>
      <c r="F66" s="76"/>
      <c r="G66" s="76"/>
      <c r="H66" s="76"/>
      <c r="I66" s="76"/>
    </row>
    <row r="67" spans="1:11" s="50" customFormat="1" ht="15" x14ac:dyDescent="0.2">
      <c r="A67" s="51" t="s">
        <v>87</v>
      </c>
    </row>
    <row r="68" spans="1:11" s="50" customFormat="1" ht="25.5" customHeight="1" x14ac:dyDescent="0.25">
      <c r="A68" s="66" t="s">
        <v>44</v>
      </c>
      <c r="B68" s="77"/>
      <c r="C68" s="77"/>
      <c r="D68" s="77"/>
      <c r="E68" s="77"/>
      <c r="F68" s="77"/>
      <c r="G68" s="77"/>
      <c r="H68" s="77"/>
      <c r="I68" s="77"/>
    </row>
    <row r="69" spans="1:11" s="50" customFormat="1" ht="15" customHeight="1" x14ac:dyDescent="0.2">
      <c r="A69" s="51" t="s">
        <v>88</v>
      </c>
      <c r="B69" s="77"/>
      <c r="C69" s="77"/>
      <c r="D69" s="77"/>
      <c r="E69" s="77"/>
      <c r="F69" s="77"/>
      <c r="G69" s="77"/>
      <c r="H69" s="77"/>
      <c r="I69" s="77"/>
    </row>
    <row r="70" spans="1:11" s="51" customFormat="1" ht="15" x14ac:dyDescent="0.2">
      <c r="A70" s="51" t="s">
        <v>89</v>
      </c>
      <c r="B70" s="50"/>
      <c r="C70" s="50"/>
      <c r="D70" s="50"/>
      <c r="E70" s="50"/>
      <c r="F70" s="50"/>
      <c r="G70" s="50"/>
      <c r="H70" s="50"/>
      <c r="I70" s="50"/>
      <c r="K70" s="50"/>
    </row>
    <row r="71" spans="1:11" s="50" customFormat="1" ht="14.25" customHeight="1" x14ac:dyDescent="0.2">
      <c r="A71" s="50" t="s">
        <v>97</v>
      </c>
    </row>
    <row r="72" spans="1:11" s="50" customFormat="1" ht="15" customHeight="1" x14ac:dyDescent="0.2"/>
    <row r="73" spans="1:11" s="50" customFormat="1" ht="12.75" customHeight="1" x14ac:dyDescent="0.2">
      <c r="A73" s="50" t="s">
        <v>45</v>
      </c>
      <c r="B73" s="78"/>
      <c r="C73" s="78"/>
      <c r="D73" s="78"/>
      <c r="E73" s="78"/>
      <c r="F73" s="78"/>
      <c r="G73" s="78"/>
      <c r="H73" s="78"/>
      <c r="I73" s="78"/>
    </row>
    <row r="74" spans="1:11" s="50" customFormat="1" ht="12.75" customHeight="1" x14ac:dyDescent="0.2">
      <c r="A74" s="44" t="s">
        <v>46</v>
      </c>
      <c r="B74" s="44"/>
      <c r="C74" s="44"/>
      <c r="D74" s="79"/>
      <c r="E74" s="79"/>
      <c r="F74" s="80"/>
      <c r="G74" s="80"/>
      <c r="H74" s="80"/>
      <c r="I74" s="80"/>
    </row>
    <row r="75" spans="1:11" s="50" customFormat="1" ht="21" customHeight="1" x14ac:dyDescent="0.2">
      <c r="A75" s="44" t="s">
        <v>112</v>
      </c>
      <c r="B75" s="44"/>
      <c r="C75" s="44"/>
      <c r="D75" s="44"/>
      <c r="E75" s="44"/>
      <c r="F75" s="44"/>
      <c r="G75" s="44"/>
      <c r="H75" s="44"/>
      <c r="I75" s="44"/>
    </row>
    <row r="76" spans="1:11" s="50" customFormat="1" ht="21.75" customHeight="1" x14ac:dyDescent="0.2">
      <c r="A76" s="102" t="s">
        <v>130</v>
      </c>
    </row>
    <row r="77" spans="1:11" s="50" customFormat="1" ht="12.75" customHeight="1" x14ac:dyDescent="0.2">
      <c r="A77" s="44" t="s">
        <v>47</v>
      </c>
      <c r="B77" s="44"/>
      <c r="C77" s="44"/>
    </row>
    <row r="78" spans="1:11" s="50" customFormat="1" ht="12.75" customHeight="1" x14ac:dyDescent="0.2">
      <c r="A78" s="44" t="s">
        <v>48</v>
      </c>
      <c r="B78" s="44"/>
      <c r="C78" s="44"/>
      <c r="F78" s="44"/>
      <c r="H78" s="44"/>
      <c r="I78" s="81"/>
    </row>
    <row r="79" spans="1:11" s="50" customFormat="1" ht="12.75" customHeight="1" x14ac:dyDescent="0.2">
      <c r="A79" s="44" t="s">
        <v>67</v>
      </c>
      <c r="B79" s="44"/>
      <c r="C79" s="44"/>
      <c r="D79" s="44"/>
      <c r="E79" s="44"/>
      <c r="H79" s="44"/>
      <c r="I79" s="81"/>
    </row>
    <row r="80" spans="1:11" s="50" customFormat="1" ht="15" x14ac:dyDescent="0.2">
      <c r="A80" s="82" t="s">
        <v>83</v>
      </c>
    </row>
    <row r="81" spans="1:11" ht="15" customHeight="1" x14ac:dyDescent="0.25">
      <c r="A81" s="3"/>
      <c r="B81" s="3"/>
      <c r="C81" s="3"/>
      <c r="D81" s="3"/>
      <c r="E81" s="3"/>
      <c r="F81" s="3"/>
      <c r="G81" s="3"/>
      <c r="H81" s="4"/>
      <c r="I81" s="3"/>
      <c r="K81" s="3"/>
    </row>
    <row r="82" spans="1:11" ht="15" customHeight="1" x14ac:dyDescent="0.25">
      <c r="A82" s="3"/>
      <c r="B82" s="3"/>
      <c r="C82" s="3"/>
      <c r="D82" s="3"/>
      <c r="E82" s="3"/>
      <c r="F82" s="3"/>
      <c r="G82" s="3"/>
      <c r="H82" s="4"/>
      <c r="I82" s="3"/>
      <c r="K82" s="3"/>
    </row>
    <row r="83" spans="1:11" ht="15" customHeight="1" x14ac:dyDescent="0.25">
      <c r="A83" s="3"/>
      <c r="B83" s="3"/>
      <c r="C83" s="3"/>
      <c r="D83" s="3"/>
      <c r="E83" s="3"/>
      <c r="F83" s="3"/>
      <c r="G83" s="3"/>
      <c r="H83" s="4"/>
      <c r="I83" s="3"/>
      <c r="K83" s="3"/>
    </row>
    <row r="84" spans="1:11" ht="15" customHeight="1" x14ac:dyDescent="0.25">
      <c r="A84" s="3"/>
      <c r="B84" s="3"/>
      <c r="C84" s="3"/>
      <c r="D84" s="3"/>
      <c r="E84" s="3"/>
      <c r="F84" s="3"/>
      <c r="G84" s="3"/>
      <c r="H84" s="4"/>
      <c r="I84" s="3"/>
      <c r="K84" s="3"/>
    </row>
    <row r="85" spans="1:11" ht="15" customHeight="1" x14ac:dyDescent="0.25">
      <c r="A85" s="3"/>
      <c r="B85" s="3"/>
      <c r="C85" s="3"/>
      <c r="D85" s="3"/>
      <c r="E85" s="3"/>
      <c r="F85" s="3"/>
      <c r="G85" s="3"/>
      <c r="H85" s="4"/>
      <c r="I85" s="3"/>
      <c r="K85" s="3"/>
    </row>
    <row r="86" spans="1:11" ht="15" customHeight="1" x14ac:dyDescent="0.25">
      <c r="A86" s="3"/>
      <c r="B86" s="3"/>
      <c r="C86" s="3"/>
      <c r="D86" s="3"/>
      <c r="E86" s="3"/>
      <c r="F86" s="3"/>
      <c r="G86" s="3"/>
      <c r="H86" s="4"/>
      <c r="I86" s="3"/>
      <c r="K86" s="3"/>
    </row>
    <row r="87" spans="1:11" ht="15" customHeight="1" x14ac:dyDescent="0.25">
      <c r="A87" s="3"/>
      <c r="B87" s="3"/>
      <c r="C87" s="3"/>
      <c r="D87" s="3"/>
      <c r="E87" s="3"/>
      <c r="F87" s="3"/>
      <c r="G87" s="3"/>
      <c r="H87" s="4"/>
      <c r="I87" s="3"/>
      <c r="K87" s="3"/>
    </row>
    <row r="88" spans="1:11" ht="15" customHeight="1" x14ac:dyDescent="0.25">
      <c r="A88" s="3"/>
      <c r="B88" s="3"/>
      <c r="C88" s="3"/>
      <c r="D88" s="3"/>
      <c r="E88" s="3"/>
      <c r="F88" s="3"/>
      <c r="G88" s="3"/>
      <c r="H88" s="4"/>
      <c r="I88" s="3"/>
      <c r="K88" s="3"/>
    </row>
    <row r="89" spans="1:11" ht="15" customHeight="1" x14ac:dyDescent="0.25">
      <c r="A89" s="3"/>
      <c r="B89" s="3"/>
      <c r="C89" s="3"/>
      <c r="D89" s="3"/>
      <c r="E89" s="3"/>
      <c r="F89" s="3"/>
      <c r="G89" s="3"/>
      <c r="H89" s="4"/>
      <c r="I89" s="3"/>
      <c r="K89" s="3"/>
    </row>
    <row r="90" spans="1:11" ht="15" customHeight="1" x14ac:dyDescent="0.25">
      <c r="A90" s="3"/>
      <c r="B90" s="3"/>
      <c r="C90" s="3"/>
      <c r="D90" s="3"/>
      <c r="E90" s="3"/>
      <c r="F90" s="3"/>
      <c r="G90" s="3"/>
      <c r="H90" s="4"/>
      <c r="I90" s="3"/>
      <c r="K90" s="3"/>
    </row>
    <row r="91" spans="1:11" ht="15" customHeight="1" x14ac:dyDescent="0.25">
      <c r="A91" s="3"/>
      <c r="B91" s="3"/>
      <c r="C91" s="3"/>
      <c r="D91" s="3"/>
      <c r="E91" s="3"/>
      <c r="F91" s="3"/>
      <c r="G91" s="3"/>
      <c r="H91" s="4"/>
      <c r="I91" s="3"/>
      <c r="K91" s="3"/>
    </row>
    <row r="92" spans="1:11" ht="15" customHeight="1" x14ac:dyDescent="0.25">
      <c r="A92" s="3"/>
      <c r="B92" s="3"/>
      <c r="C92" s="3"/>
      <c r="D92" s="3"/>
      <c r="E92" s="3"/>
      <c r="F92" s="3"/>
      <c r="G92" s="3"/>
      <c r="H92" s="4"/>
      <c r="I92" s="3"/>
      <c r="K92" s="3"/>
    </row>
    <row r="93" spans="1:11" ht="15" customHeight="1" x14ac:dyDescent="0.25">
      <c r="A93" s="3"/>
      <c r="B93" s="3"/>
      <c r="C93" s="3"/>
      <c r="D93" s="3"/>
      <c r="E93" s="3"/>
      <c r="F93" s="3"/>
      <c r="G93" s="3"/>
      <c r="H93" s="4"/>
      <c r="I93" s="3"/>
      <c r="K93" s="3"/>
    </row>
    <row r="94" spans="1:11" ht="15" customHeight="1" x14ac:dyDescent="0.25">
      <c r="A94" s="3"/>
      <c r="B94" s="3"/>
      <c r="C94" s="3"/>
      <c r="D94" s="3"/>
      <c r="E94" s="3"/>
      <c r="F94" s="3"/>
      <c r="G94" s="3"/>
      <c r="H94" s="4"/>
      <c r="I94" s="3"/>
      <c r="K94" s="3"/>
    </row>
    <row r="95" spans="1:11" ht="15" customHeight="1" x14ac:dyDescent="0.25">
      <c r="A95" s="3"/>
      <c r="B95" s="3"/>
      <c r="C95" s="3"/>
      <c r="D95" s="3"/>
      <c r="E95" s="3"/>
      <c r="F95" s="3"/>
      <c r="G95" s="3"/>
      <c r="H95" s="4"/>
      <c r="I95" s="3"/>
      <c r="K95" s="3"/>
    </row>
    <row r="96" spans="1:11" ht="15" customHeight="1" x14ac:dyDescent="0.25">
      <c r="A96" s="3"/>
      <c r="B96" s="3"/>
      <c r="C96" s="3"/>
      <c r="D96" s="3"/>
      <c r="E96" s="3"/>
      <c r="F96" s="3"/>
      <c r="G96" s="3"/>
      <c r="H96" s="4"/>
      <c r="I96" s="3"/>
      <c r="K96" s="3"/>
    </row>
    <row r="97" spans="1:11" x14ac:dyDescent="0.25">
      <c r="A97" s="3"/>
      <c r="B97" s="3"/>
      <c r="C97" s="3"/>
      <c r="D97" s="3"/>
      <c r="E97" s="3"/>
      <c r="F97" s="3"/>
      <c r="G97" s="3"/>
      <c r="H97" s="3"/>
      <c r="I97" s="3"/>
      <c r="K97" s="3"/>
    </row>
    <row r="98" spans="1:11" x14ac:dyDescent="0.25">
      <c r="K98" s="3"/>
    </row>
    <row r="99" spans="1:11" x14ac:dyDescent="0.25">
      <c r="K99" s="3"/>
    </row>
    <row r="100" spans="1:11" x14ac:dyDescent="0.25">
      <c r="K100" s="3"/>
    </row>
    <row r="101" spans="1:11" x14ac:dyDescent="0.25">
      <c r="K101" s="3"/>
    </row>
    <row r="102" spans="1:11" x14ac:dyDescent="0.25">
      <c r="K102" s="3"/>
    </row>
    <row r="103" spans="1:11" x14ac:dyDescent="0.25">
      <c r="K103" s="3"/>
    </row>
    <row r="104" spans="1:11" x14ac:dyDescent="0.25">
      <c r="K104" s="3"/>
    </row>
    <row r="105" spans="1:11" x14ac:dyDescent="0.25">
      <c r="K105" s="3"/>
    </row>
    <row r="106" spans="1:11" x14ac:dyDescent="0.25">
      <c r="K106" s="7" t="s">
        <v>56</v>
      </c>
    </row>
    <row r="107" spans="1:11" x14ac:dyDescent="0.25">
      <c r="K107" s="5" t="s">
        <v>49</v>
      </c>
    </row>
    <row r="108" spans="1:11" x14ac:dyDescent="0.25">
      <c r="K108" s="5" t="s">
        <v>50</v>
      </c>
    </row>
    <row r="109" spans="1:11" x14ac:dyDescent="0.25">
      <c r="K109" s="5" t="s">
        <v>51</v>
      </c>
    </row>
    <row r="110" spans="1:11" x14ac:dyDescent="0.25">
      <c r="K110" s="5" t="s">
        <v>52</v>
      </c>
    </row>
    <row r="111" spans="1:11" x14ac:dyDescent="0.25">
      <c r="K111" s="5" t="s">
        <v>53</v>
      </c>
    </row>
    <row r="112" spans="1:11" x14ac:dyDescent="0.25">
      <c r="K112" s="5" t="s">
        <v>54</v>
      </c>
    </row>
    <row r="113" spans="11:11" x14ac:dyDescent="0.25">
      <c r="K113" s="3"/>
    </row>
    <row r="114" spans="11:11" x14ac:dyDescent="0.25">
      <c r="K114" s="3"/>
    </row>
    <row r="115" spans="11:11" x14ac:dyDescent="0.25">
      <c r="K115" s="3"/>
    </row>
    <row r="116" spans="11:11" x14ac:dyDescent="0.25">
      <c r="K116" s="3"/>
    </row>
    <row r="117" spans="11:11" ht="17.25" x14ac:dyDescent="0.25">
      <c r="K117" s="8"/>
    </row>
    <row r="118" spans="11:11" x14ac:dyDescent="0.25">
      <c r="K118" s="3"/>
    </row>
    <row r="119" spans="11:11" x14ac:dyDescent="0.25">
      <c r="K119" s="3"/>
    </row>
    <row r="120" spans="11:11" x14ac:dyDescent="0.25">
      <c r="K120" s="3"/>
    </row>
    <row r="121" spans="11:11" x14ac:dyDescent="0.25">
      <c r="K121" s="3"/>
    </row>
    <row r="122" spans="11:11" x14ac:dyDescent="0.25">
      <c r="K122" s="3"/>
    </row>
    <row r="123" spans="11:11" x14ac:dyDescent="0.25">
      <c r="K123" s="3"/>
    </row>
    <row r="124" spans="11:11" x14ac:dyDescent="0.25">
      <c r="K124" s="3"/>
    </row>
    <row r="125" spans="11:11" x14ac:dyDescent="0.25">
      <c r="K125" s="3"/>
    </row>
    <row r="126" spans="11:11" x14ac:dyDescent="0.25">
      <c r="K126" s="3"/>
    </row>
    <row r="127" spans="11:11" x14ac:dyDescent="0.25">
      <c r="K127" s="3"/>
    </row>
    <row r="128" spans="11:11" x14ac:dyDescent="0.25">
      <c r="K128" s="3"/>
    </row>
    <row r="129" spans="11:11" x14ac:dyDescent="0.25">
      <c r="K129" s="3"/>
    </row>
    <row r="130" spans="11:11" x14ac:dyDescent="0.25">
      <c r="K130" s="3"/>
    </row>
    <row r="131" spans="11:11" x14ac:dyDescent="0.25">
      <c r="K131" s="3"/>
    </row>
    <row r="132" spans="11:11" x14ac:dyDescent="0.25">
      <c r="K132" s="3"/>
    </row>
    <row r="133" spans="11:11" x14ac:dyDescent="0.25">
      <c r="K133" s="3"/>
    </row>
    <row r="134" spans="11:11" x14ac:dyDescent="0.25">
      <c r="K134" s="3"/>
    </row>
    <row r="135" spans="11:11" x14ac:dyDescent="0.25">
      <c r="K135" s="3"/>
    </row>
    <row r="144" spans="11:11" x14ac:dyDescent="0.25">
      <c r="K144" s="3"/>
    </row>
    <row r="145" spans="11:11" x14ac:dyDescent="0.25">
      <c r="K145" s="3"/>
    </row>
    <row r="146" spans="11:11" x14ac:dyDescent="0.25">
      <c r="K146" s="3"/>
    </row>
    <row r="147" spans="11:11" x14ac:dyDescent="0.25">
      <c r="K147" s="3"/>
    </row>
    <row r="148" spans="11:11" x14ac:dyDescent="0.25">
      <c r="K148" s="3"/>
    </row>
    <row r="149" spans="11:11" x14ac:dyDescent="0.25">
      <c r="K149" s="3"/>
    </row>
    <row r="150" spans="11:11" x14ac:dyDescent="0.25">
      <c r="K150" s="3"/>
    </row>
    <row r="151" spans="11:11" x14ac:dyDescent="0.25">
      <c r="K151" s="3"/>
    </row>
    <row r="152" spans="11:11" x14ac:dyDescent="0.25">
      <c r="K152" s="3"/>
    </row>
    <row r="153" spans="11:11" x14ac:dyDescent="0.25">
      <c r="K153" s="3"/>
    </row>
    <row r="154" spans="11:11" x14ac:dyDescent="0.25">
      <c r="K154" s="3"/>
    </row>
    <row r="155" spans="11:11" x14ac:dyDescent="0.25">
      <c r="K155" s="3"/>
    </row>
    <row r="156" spans="11:11" x14ac:dyDescent="0.25">
      <c r="K156" s="3"/>
    </row>
    <row r="157" spans="11:11" x14ac:dyDescent="0.25">
      <c r="K157" s="3"/>
    </row>
    <row r="158" spans="11:11" x14ac:dyDescent="0.25">
      <c r="K158" s="3"/>
    </row>
    <row r="159" spans="11:11" x14ac:dyDescent="0.25">
      <c r="K159" s="3"/>
    </row>
    <row r="160" spans="11:11" x14ac:dyDescent="0.25">
      <c r="K160" s="3"/>
    </row>
    <row r="161" spans="11:11" x14ac:dyDescent="0.25">
      <c r="K161" s="6"/>
    </row>
    <row r="162" spans="11:11" x14ac:dyDescent="0.25">
      <c r="K162" s="3"/>
    </row>
    <row r="163" spans="11:11" x14ac:dyDescent="0.25">
      <c r="K163" s="3"/>
    </row>
    <row r="164" spans="11:11" x14ac:dyDescent="0.25">
      <c r="K164" s="3"/>
    </row>
    <row r="165" spans="11:11" x14ac:dyDescent="0.25">
      <c r="K165" s="3"/>
    </row>
    <row r="166" spans="11:11" x14ac:dyDescent="0.25">
      <c r="K166" s="6"/>
    </row>
    <row r="167" spans="11:11" x14ac:dyDescent="0.25">
      <c r="K167" s="3"/>
    </row>
    <row r="168" spans="11:11" x14ac:dyDescent="0.25">
      <c r="K168" s="3"/>
    </row>
    <row r="169" spans="11:11" x14ac:dyDescent="0.25">
      <c r="K169" s="3"/>
    </row>
    <row r="172" spans="11:11" x14ac:dyDescent="0.25">
      <c r="K172" s="3"/>
    </row>
    <row r="173" spans="11:11" x14ac:dyDescent="0.25">
      <c r="K173" s="3"/>
    </row>
    <row r="174" spans="11:11" x14ac:dyDescent="0.25">
      <c r="K174" s="3"/>
    </row>
  </sheetData>
  <dataValidations disablePrompts="1" count="1">
    <dataValidation type="list" allowBlank="1" showInputMessage="1" showErrorMessage="1" sqref="A3" xr:uid="{00000000-0002-0000-0100-000000000000}">
      <formula1>$K$106:$K$112</formula1>
    </dataValidation>
  </dataValidations>
  <hyperlinks>
    <hyperlink ref="A56:E56" r:id="rId1" display="1 For more detailed technical definitions of non-fatal casualties, see the Fire Statistics Definitions document. " xr:uid="{00000000-0004-0000-0100-000000000000}"/>
    <hyperlink ref="A77" r:id="rId2" display="Contact: firestatistics@homeoffice.gsi.gov.uk" xr:uid="{00000000-0004-0000-0100-000001000000}"/>
    <hyperlink ref="A78" r:id="rId3" display="Contact: statsinclusion@wales.gsi.gov.uk" xr:uid="{00000000-0004-0000-0100-000002000000}"/>
    <hyperlink ref="A79" r:id="rId4" display="Contact: SFRS.PerformanceDataServices1@firescotland.gov.uk" xr:uid="{00000000-0004-0000-0100-000003000000}"/>
    <hyperlink ref="A74" r:id="rId5" xr:uid="{00000000-0004-0000-0100-000004000000}"/>
    <hyperlink ref="A75:I75" r:id="rId6" display="The statistics in this table for England and Wales are National Statistics. The Scottish Fire and Rescue Service is working towards achieving UK Statistics Authority accreditation." xr:uid="{00000000-0004-0000-0100-00000A000000}"/>
    <hyperlink ref="A77:B77" r:id="rId7" display="Contact: FireStatistics@homeoffice.gov.uk" xr:uid="{CD41258A-AE55-421B-9D0B-41C4A263CBCE}"/>
    <hyperlink ref="A78:B78" r:id="rId8" display="Contact: stats.inclusion@gov.wales" xr:uid="{9D58D1BA-3818-4E95-B411-81465D2F7043}"/>
    <hyperlink ref="A79:C79" r:id="rId9" display="Contact: National.Statistics@firescotland.gov.uk" xr:uid="{440C1395-1372-4347-91A3-6DC0B82A017E}"/>
    <hyperlink ref="A59:I59" r:id="rId10" display="4 Figures for Scotland are from the latest statistical release, published by the Scottish Fire and Rescue Service on 31 October 2019. This included data received by 26 September 2019." xr:uid="{9AD21578-D451-4F37-9DC7-E400E1B2C8BB}"/>
    <hyperlink ref="A60:I60" r:id="rId11" display="5 Figures for Wales are from the latest statistical release, published by the Welsh Government on 21 August 2018. This included data received by 5 July 2018." xr:uid="{A3A283F9-86BF-4123-B887-D0A6E4F5D028}"/>
    <hyperlink ref="A56" r:id="rId12" xr:uid="{06AAB801-7C05-44FD-9146-86D51CA99F76}"/>
    <hyperlink ref="A58" r:id="rId13" display="3 Figures for England are from the latest statistical release, published by the Home Office on 14 February 2019. This included data received by  9 December 2018. " xr:uid="{5077E20A-4D5A-4AE2-BA04-5765BDCC361D}"/>
    <hyperlink ref="A59" r:id="rId14" xr:uid="{F97E7150-33AB-4C7E-A79F-B6116EF44A1B}"/>
    <hyperlink ref="A75" r:id="rId15" xr:uid="{E02B830A-D322-43AC-B8A8-1C1F1B269B57}"/>
  </hyperlinks>
  <pageMargins left="0.70866141732283472" right="0.70866141732283472" top="0.74803149606299213" bottom="0.74803149606299213" header="0.31496062992125984" footer="0.31496062992125984"/>
  <pageSetup paperSize="9" orientation="portrait" r:id="rId1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TaxCatchAllLabel xmlns="f2aea08d-7fae-41c6-92ff-91df552a059b" xsi:nil="true"/>
    <TaxCatchAll xmlns="f2aea08d-7fae-41c6-92ff-91df552a059b">
      <Value>3</Value>
      <Value>2</Value>
      <Value>1</Value>
    </TaxCatchAll>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CE4B594A-A317-464A-97A1-B12599147C83}"/>
</file>

<file path=customXml/itemProps2.xml><?xml version="1.0" encoding="utf-8"?>
<ds:datastoreItem xmlns:ds="http://schemas.openxmlformats.org/officeDocument/2006/customXml" ds:itemID="{96A78CF5-9B0B-439E-B9D7-A50140BBDE71}">
  <ds:schemaRefs>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 ds:uri="http://schemas.microsoft.com/office/2006/documentManagement/types"/>
    <ds:schemaRef ds:uri="http://schemas.microsoft.com/office/infopath/2007/PartnerControls"/>
    <ds:schemaRef ds:uri="87123c6c-b1ca-4f35-bd74-c830a9e7ea33"/>
    <ds:schemaRef ds:uri="2611856c-b04d-4a05-858c-1345b3915c95"/>
    <ds:schemaRef ds:uri="60b4899e-55b4-4231-8241-12d69350e134"/>
    <ds:schemaRef ds:uri="http://purl.org/dc/dcmitype/"/>
  </ds:schemaRefs>
</ds:datastoreItem>
</file>

<file path=customXml/itemProps3.xml><?xml version="1.0" encoding="utf-8"?>
<ds:datastoreItem xmlns:ds="http://schemas.openxmlformats.org/officeDocument/2006/customXml" ds:itemID="{FA5708A3-0873-44C5-B3DA-5AED02D271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victims</vt:lpstr>
      <vt:lpstr>Data - population</vt:lpstr>
      <vt:lpstr>FIRE0501_working</vt:lpstr>
      <vt:lpstr>FIRE0501</vt:lpstr>
      <vt:lpstr>Contents!Print_Area</vt:lpstr>
      <vt:lpstr>FIRE0501!Print_Area</vt:lpstr>
      <vt:lpstr>FIRE0501!Print_Titles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2024-09-25T15:13:56Z</dcterms:created>
  <dcterms:modified xsi:type="dcterms:W3CDTF">2025-01-09T15:45:09Z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y fmtid="{D5CDD505-2E9C-101B-9397-08002B2CF9AE}" pid="7" name="HOSiteType">
    <vt:lpwstr>2;#Service Management – Significant|7857f63c-dacd-48aa-8ddf-58f3ef15ab94</vt:lpwstr>
  </property>
  <property fmtid="{D5CDD505-2E9C-101B-9397-08002B2CF9AE}" pid="8" name="HOFrom">
    <vt:lpwstr/>
  </property>
  <property fmtid="{D5CDD505-2E9C-101B-9397-08002B2CF9AE}" pid="11" name="_ExtendedDescription">
    <vt:lpwstr/>
  </property>
  <property fmtid="{D5CDD505-2E9C-101B-9397-08002B2CF9AE}" pid="12" name="HOCC">
    <vt:lpwstr/>
  </property>
  <property fmtid="{D5CDD505-2E9C-101B-9397-08002B2CF9AE}" pid="13" name="HOTo">
    <vt:lpwstr/>
  </property>
  <property fmtid="{D5CDD505-2E9C-101B-9397-08002B2CF9AE}" pid="14" name="HOSubject">
    <vt:lpwstr/>
  </property>
  <property fmtid="{D5CDD505-2E9C-101B-9397-08002B2CF9AE}" pid="15" name="lcf76f155ced4ddcb4097134ff3c332f">
    <vt:lpwstr/>
  </property>
</Properties>
</file>