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B7DF3736-35CA-48FD-80D9-72F4E52313DE}"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sheetId="5" r:id="rId5"/>
    <sheet name="Data" sheetId="6" r:id="rId6"/>
  </sheets>
  <externalReferences>
    <externalReference r:id="rId7"/>
  </externalReferences>
  <definedNames>
    <definedName name="Average.Temp" localSheetId="5">[1]Table!#REF!</definedName>
    <definedName name="Average.Temp">Table!#REF!</definedName>
    <definedName name="_xlnm.Print_Area" localSheetId="5">Data!$A$1:$N$41</definedName>
    <definedName name="_xlnm.Print_Area" localSheetId="4">Table!$A$5:$J$24</definedName>
    <definedName name="t23full">Table!$A$5:$F$24</definedName>
    <definedName name="table_23_full">Table!$A$5:$I$24</definedName>
    <definedName name="Table_24_no_footnotes">Table!$A$5:$D$22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5" l="1"/>
  <c r="AA23" i="6"/>
  <c r="F22" i="5" s="1"/>
  <c r="AA22" i="6"/>
  <c r="F21" i="5" l="1"/>
  <c r="F16" i="5"/>
  <c r="F15" i="5" l="1"/>
  <c r="F14" i="5"/>
  <c r="AA21" i="6"/>
  <c r="F20" i="5" s="1"/>
  <c r="F13" i="5"/>
  <c r="F12" i="5" l="1"/>
  <c r="F11" i="5" l="1"/>
  <c r="AA20" i="6"/>
  <c r="F19" i="5" s="1"/>
  <c r="F10" i="5" l="1"/>
  <c r="F9" i="5" l="1"/>
  <c r="F8" i="5"/>
  <c r="AA19" i="6"/>
  <c r="F18" i="5" s="1"/>
  <c r="F7" i="5" l="1"/>
  <c r="F6" i="5" l="1"/>
  <c r="E17" i="5" l="1"/>
  <c r="Z23" i="6"/>
  <c r="E22" i="5" l="1"/>
  <c r="Z22" i="6"/>
  <c r="E21" i="5" l="1"/>
  <c r="E16" i="5"/>
  <c r="E15" i="5" l="1"/>
  <c r="E14" i="5" l="1"/>
  <c r="Z21" i="6"/>
  <c r="E13" i="5"/>
  <c r="E20" i="5" l="1"/>
  <c r="E12" i="5"/>
  <c r="E11" i="5" l="1"/>
  <c r="Z20" i="6"/>
  <c r="E10" i="5"/>
  <c r="E19" i="5" l="1"/>
  <c r="E9" i="5"/>
  <c r="E8" i="5" l="1"/>
  <c r="Z19" i="6"/>
  <c r="E18" i="5" s="1"/>
  <c r="E7" i="5"/>
  <c r="E6" i="5" l="1"/>
  <c r="D17" i="5" l="1"/>
  <c r="Y23" i="6"/>
  <c r="Y22" i="6"/>
  <c r="D21" i="5" s="1"/>
  <c r="D22" i="5" l="1"/>
  <c r="D16" i="5"/>
  <c r="D15" i="5" l="1"/>
  <c r="D14" i="5" l="1"/>
  <c r="Y21" i="6"/>
  <c r="D20" i="5" s="1"/>
  <c r="D13" i="5" l="1"/>
  <c r="D12" i="5" l="1"/>
  <c r="D11" i="5" l="1"/>
  <c r="Y20" i="6"/>
  <c r="D19" i="5" s="1"/>
  <c r="D10" i="5"/>
  <c r="D9" i="5" l="1"/>
  <c r="D8" i="5"/>
  <c r="Y19" i="6"/>
  <c r="D18" i="5" s="1"/>
  <c r="D7" i="5" l="1"/>
  <c r="D6" i="5" l="1"/>
  <c r="C17" i="5"/>
  <c r="C16" i="5"/>
  <c r="C15" i="5"/>
  <c r="C14" i="5"/>
  <c r="C13" i="5"/>
  <c r="C12" i="5"/>
  <c r="C11" i="5"/>
  <c r="C10" i="5"/>
  <c r="C9" i="5"/>
  <c r="C8" i="5"/>
  <c r="C7" i="5"/>
  <c r="C6" i="5"/>
  <c r="X23" i="6"/>
  <c r="X22" i="6"/>
  <c r="C21" i="5" s="1"/>
  <c r="C22" i="5" l="1"/>
  <c r="X21" i="6"/>
  <c r="C20" i="5" s="1"/>
  <c r="B18" i="6"/>
  <c r="AA36" i="6" s="1"/>
  <c r="J17" i="5" s="1"/>
  <c r="B17" i="6"/>
  <c r="AA35" i="6" s="1"/>
  <c r="J16" i="5" s="1"/>
  <c r="B16" i="6"/>
  <c r="AA34" i="6" s="1"/>
  <c r="J15" i="5" s="1"/>
  <c r="B15" i="6"/>
  <c r="AA33" i="6" s="1"/>
  <c r="J14" i="5" s="1"/>
  <c r="B14" i="6"/>
  <c r="AA32" i="6" s="1"/>
  <c r="J13" i="5" s="1"/>
  <c r="B13" i="6"/>
  <c r="AA31" i="6" s="1"/>
  <c r="J12" i="5" s="1"/>
  <c r="B12" i="6"/>
  <c r="AA30" i="6" s="1"/>
  <c r="J11" i="5" s="1"/>
  <c r="B11" i="6"/>
  <c r="AA29" i="6" s="1"/>
  <c r="J10" i="5" s="1"/>
  <c r="B10" i="6"/>
  <c r="AA28" i="6" s="1"/>
  <c r="J9" i="5" s="1"/>
  <c r="B9" i="6"/>
  <c r="AA27" i="6" s="1"/>
  <c r="J8" i="5" s="1"/>
  <c r="B8" i="6"/>
  <c r="AA26" i="6" s="1"/>
  <c r="J7" i="5" s="1"/>
  <c r="B7" i="6"/>
  <c r="AA25" i="6" s="1"/>
  <c r="J6" i="5" s="1"/>
  <c r="Z34" i="6" l="1"/>
  <c r="I15" i="5" s="1"/>
  <c r="Z36" i="6"/>
  <c r="I17" i="5" s="1"/>
  <c r="Z32" i="6"/>
  <c r="I13" i="5" s="1"/>
  <c r="Z35" i="6"/>
  <c r="I16" i="5" s="1"/>
  <c r="Z33" i="6"/>
  <c r="I14" i="5" s="1"/>
  <c r="Y31" i="6"/>
  <c r="Z31" i="6"/>
  <c r="Y29" i="6"/>
  <c r="Z29" i="6"/>
  <c r="Y30" i="6"/>
  <c r="Z30" i="6"/>
  <c r="Y28" i="6"/>
  <c r="Z28" i="6"/>
  <c r="Y27" i="6"/>
  <c r="Z27" i="6"/>
  <c r="Y26" i="6"/>
  <c r="Z26" i="6"/>
  <c r="Y25" i="6"/>
  <c r="Z25" i="6"/>
  <c r="X36" i="6"/>
  <c r="G17" i="5" s="1"/>
  <c r="Y36" i="6"/>
  <c r="X34" i="6"/>
  <c r="G15" i="5" s="1"/>
  <c r="Y34" i="6"/>
  <c r="X35" i="6"/>
  <c r="G16" i="5" s="1"/>
  <c r="Y35" i="6"/>
  <c r="X33" i="6"/>
  <c r="G14" i="5" s="1"/>
  <c r="Y33" i="6"/>
  <c r="X32" i="6"/>
  <c r="G13" i="5" s="1"/>
  <c r="Y32" i="6"/>
  <c r="X20" i="6"/>
  <c r="C19" i="5" s="1"/>
  <c r="I11" i="5" l="1"/>
  <c r="I6" i="5"/>
  <c r="I7" i="5"/>
  <c r="I8" i="5"/>
  <c r="I9" i="5"/>
  <c r="I10" i="5"/>
  <c r="I12" i="5"/>
  <c r="H6" i="5"/>
  <c r="H16" i="5"/>
  <c r="H14" i="5"/>
  <c r="H10" i="5"/>
  <c r="H17" i="5"/>
  <c r="H11" i="5"/>
  <c r="H15" i="5"/>
  <c r="H13" i="5"/>
  <c r="H9" i="5"/>
  <c r="H7" i="5"/>
  <c r="H8" i="5"/>
  <c r="H12" i="5"/>
  <c r="X19" i="6"/>
  <c r="C18" i="5" s="1"/>
  <c r="W23" i="6" l="1"/>
  <c r="W22" i="6"/>
  <c r="W21" i="6"/>
  <c r="W20" i="6"/>
  <c r="W19" i="6"/>
  <c r="V23" i="6" l="1"/>
  <c r="U23" i="6"/>
  <c r="T23" i="6"/>
  <c r="S23" i="6"/>
  <c r="R23" i="6"/>
  <c r="Q23" i="6"/>
  <c r="P23" i="6"/>
  <c r="O23" i="6"/>
  <c r="N23" i="6"/>
  <c r="M23" i="6"/>
  <c r="L23" i="6"/>
  <c r="K23" i="6"/>
  <c r="J23" i="6"/>
  <c r="I23" i="6"/>
  <c r="H23" i="6"/>
  <c r="G23" i="6"/>
  <c r="F23" i="6"/>
  <c r="E23" i="6"/>
  <c r="D23" i="6"/>
  <c r="C23" i="6"/>
  <c r="V22" i="6"/>
  <c r="U22" i="6"/>
  <c r="T22" i="6"/>
  <c r="S22" i="6"/>
  <c r="R22" i="6"/>
  <c r="Q22" i="6"/>
  <c r="P22" i="6"/>
  <c r="O22" i="6"/>
  <c r="N22" i="6"/>
  <c r="M22" i="6"/>
  <c r="L22" i="6"/>
  <c r="K22" i="6"/>
  <c r="J22" i="6"/>
  <c r="I22" i="6"/>
  <c r="H22" i="6"/>
  <c r="G22" i="6"/>
  <c r="F22" i="6"/>
  <c r="E22" i="6"/>
  <c r="D22" i="6"/>
  <c r="C22" i="6"/>
  <c r="V21" i="6"/>
  <c r="U21" i="6"/>
  <c r="T21" i="6"/>
  <c r="S21" i="6"/>
  <c r="R21" i="6"/>
  <c r="Q21" i="6"/>
  <c r="P21" i="6"/>
  <c r="O21" i="6"/>
  <c r="N21" i="6"/>
  <c r="M21" i="6"/>
  <c r="L21" i="6"/>
  <c r="K21" i="6"/>
  <c r="J21" i="6"/>
  <c r="I21" i="6"/>
  <c r="H21" i="6"/>
  <c r="G21" i="6"/>
  <c r="F21" i="6"/>
  <c r="E21" i="6"/>
  <c r="D21" i="6"/>
  <c r="C21" i="6"/>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W36" i="6"/>
  <c r="W35" i="6"/>
  <c r="W34" i="6"/>
  <c r="W33" i="6"/>
  <c r="W32" i="6"/>
  <c r="B20" i="6" l="1"/>
  <c r="B22" i="6"/>
  <c r="B23" i="6"/>
  <c r="AA41" i="6" s="1"/>
  <c r="J22" i="5" s="1"/>
  <c r="B19" i="6"/>
  <c r="B21" i="6"/>
  <c r="W31" i="6"/>
  <c r="X31" i="6"/>
  <c r="G12" i="5" s="1"/>
  <c r="W30" i="6"/>
  <c r="X30" i="6"/>
  <c r="G11" i="5" s="1"/>
  <c r="W29" i="6"/>
  <c r="X29" i="6"/>
  <c r="G10" i="5" s="1"/>
  <c r="W26" i="6"/>
  <c r="X26" i="6"/>
  <c r="G7" i="5" s="1"/>
  <c r="W27" i="6"/>
  <c r="X27" i="6"/>
  <c r="G8" i="5" s="1"/>
  <c r="W28" i="6"/>
  <c r="X28" i="6"/>
  <c r="G9" i="5" s="1"/>
  <c r="E25" i="6"/>
  <c r="X25" i="6"/>
  <c r="G6" i="5" s="1"/>
  <c r="W25" i="6"/>
  <c r="T28" i="6"/>
  <c r="B9" i="5"/>
  <c r="U36" i="6"/>
  <c r="B17" i="5"/>
  <c r="D25" i="6"/>
  <c r="B10" i="5"/>
  <c r="R30" i="6"/>
  <c r="B11" i="5"/>
  <c r="I29" i="6"/>
  <c r="U31" i="6"/>
  <c r="B12" i="5"/>
  <c r="T30" i="6"/>
  <c r="P32" i="6"/>
  <c r="B13" i="5"/>
  <c r="G31" i="6"/>
  <c r="S25" i="6"/>
  <c r="B6" i="5"/>
  <c r="S33" i="6"/>
  <c r="B14" i="5"/>
  <c r="J32" i="6"/>
  <c r="V26" i="6"/>
  <c r="B7" i="5"/>
  <c r="V34" i="6"/>
  <c r="B15" i="5"/>
  <c r="R32" i="6"/>
  <c r="Q27" i="6"/>
  <c r="B8" i="5"/>
  <c r="Q35" i="6"/>
  <c r="B16" i="5"/>
  <c r="U33" i="6"/>
  <c r="E28" i="6"/>
  <c r="P29" i="6"/>
  <c r="F31" i="6"/>
  <c r="Q32" i="6"/>
  <c r="J35" i="6"/>
  <c r="F28" i="6"/>
  <c r="R35" i="6"/>
  <c r="W40" i="6"/>
  <c r="L25" i="6"/>
  <c r="M28" i="6"/>
  <c r="C30" i="6"/>
  <c r="N31" i="6"/>
  <c r="D33" i="6"/>
  <c r="F36" i="6"/>
  <c r="M25" i="6"/>
  <c r="N28" i="6"/>
  <c r="D30" i="6"/>
  <c r="O31" i="6"/>
  <c r="E33" i="6"/>
  <c r="G36" i="6"/>
  <c r="Q29" i="6"/>
  <c r="T25" i="6"/>
  <c r="U28" i="6"/>
  <c r="K30" i="6"/>
  <c r="V31" i="6"/>
  <c r="L33" i="6"/>
  <c r="N36" i="6"/>
  <c r="U25" i="6"/>
  <c r="V28" i="6"/>
  <c r="L30" i="6"/>
  <c r="M33" i="6"/>
  <c r="O36" i="6"/>
  <c r="R27" i="6"/>
  <c r="J27" i="6"/>
  <c r="H29" i="6"/>
  <c r="S30" i="6"/>
  <c r="I32" i="6"/>
  <c r="T33" i="6"/>
  <c r="V36" i="6"/>
  <c r="K40" i="6"/>
  <c r="H26" i="6"/>
  <c r="S27" i="6"/>
  <c r="P34" i="6"/>
  <c r="F25" i="6"/>
  <c r="N25" i="6"/>
  <c r="V25" i="6"/>
  <c r="I26" i="6"/>
  <c r="Q26" i="6"/>
  <c r="D27" i="6"/>
  <c r="L27" i="6"/>
  <c r="T27" i="6"/>
  <c r="G28" i="6"/>
  <c r="O28" i="6"/>
  <c r="J29" i="6"/>
  <c r="R29" i="6"/>
  <c r="E30" i="6"/>
  <c r="M30" i="6"/>
  <c r="U30" i="6"/>
  <c r="H31" i="6"/>
  <c r="P31" i="6"/>
  <c r="C32" i="6"/>
  <c r="K32" i="6"/>
  <c r="S32" i="6"/>
  <c r="F33" i="6"/>
  <c r="N33" i="6"/>
  <c r="V33" i="6"/>
  <c r="I34" i="6"/>
  <c r="Q34" i="6"/>
  <c r="D35" i="6"/>
  <c r="L35" i="6"/>
  <c r="T35" i="6"/>
  <c r="H36" i="6"/>
  <c r="P36" i="6"/>
  <c r="G34" i="6"/>
  <c r="K35" i="6"/>
  <c r="G25" i="6"/>
  <c r="O25" i="6"/>
  <c r="J26" i="6"/>
  <c r="R26" i="6"/>
  <c r="E27" i="6"/>
  <c r="M27" i="6"/>
  <c r="U27" i="6"/>
  <c r="H28" i="6"/>
  <c r="P28" i="6"/>
  <c r="C29" i="6"/>
  <c r="K29" i="6"/>
  <c r="S29" i="6"/>
  <c r="F30" i="6"/>
  <c r="N30" i="6"/>
  <c r="V30" i="6"/>
  <c r="I31" i="6"/>
  <c r="Q31" i="6"/>
  <c r="D32" i="6"/>
  <c r="L32" i="6"/>
  <c r="T32" i="6"/>
  <c r="G33" i="6"/>
  <c r="O33" i="6"/>
  <c r="J34" i="6"/>
  <c r="R34" i="6"/>
  <c r="E35" i="6"/>
  <c r="M35" i="6"/>
  <c r="U35" i="6"/>
  <c r="I36" i="6"/>
  <c r="Q36" i="6"/>
  <c r="C27" i="6"/>
  <c r="H25" i="6"/>
  <c r="P25" i="6"/>
  <c r="C26" i="6"/>
  <c r="K26" i="6"/>
  <c r="S26" i="6"/>
  <c r="F27" i="6"/>
  <c r="N27" i="6"/>
  <c r="V27" i="6"/>
  <c r="I28" i="6"/>
  <c r="Q28" i="6"/>
  <c r="D29" i="6"/>
  <c r="L29" i="6"/>
  <c r="T29" i="6"/>
  <c r="G30" i="6"/>
  <c r="O30" i="6"/>
  <c r="J31" i="6"/>
  <c r="R31" i="6"/>
  <c r="E32" i="6"/>
  <c r="M32" i="6"/>
  <c r="U32" i="6"/>
  <c r="H33" i="6"/>
  <c r="P33" i="6"/>
  <c r="C34" i="6"/>
  <c r="K34" i="6"/>
  <c r="S34" i="6"/>
  <c r="F35" i="6"/>
  <c r="N35" i="6"/>
  <c r="V35" i="6"/>
  <c r="J36" i="6"/>
  <c r="R36" i="6"/>
  <c r="H34" i="6"/>
  <c r="S35" i="6"/>
  <c r="I25" i="6"/>
  <c r="Q25" i="6"/>
  <c r="D26" i="6"/>
  <c r="L26" i="6"/>
  <c r="T26" i="6"/>
  <c r="G27" i="6"/>
  <c r="O27" i="6"/>
  <c r="J28" i="6"/>
  <c r="R28" i="6"/>
  <c r="E29" i="6"/>
  <c r="M29" i="6"/>
  <c r="U29" i="6"/>
  <c r="H30" i="6"/>
  <c r="P30" i="6"/>
  <c r="C31" i="6"/>
  <c r="K31" i="6"/>
  <c r="S31" i="6"/>
  <c r="F32" i="6"/>
  <c r="N32" i="6"/>
  <c r="V32" i="6"/>
  <c r="I33" i="6"/>
  <c r="Q33" i="6"/>
  <c r="D34" i="6"/>
  <c r="L34" i="6"/>
  <c r="T34" i="6"/>
  <c r="G35" i="6"/>
  <c r="O35" i="6"/>
  <c r="C36" i="6"/>
  <c r="K36" i="6"/>
  <c r="S36" i="6"/>
  <c r="G26" i="6"/>
  <c r="P26" i="6"/>
  <c r="J25" i="6"/>
  <c r="R25" i="6"/>
  <c r="E26" i="6"/>
  <c r="M26" i="6"/>
  <c r="U26" i="6"/>
  <c r="H27" i="6"/>
  <c r="P27" i="6"/>
  <c r="C28" i="6"/>
  <c r="K28" i="6"/>
  <c r="S28" i="6"/>
  <c r="F29" i="6"/>
  <c r="N29" i="6"/>
  <c r="V29" i="6"/>
  <c r="I30" i="6"/>
  <c r="Q30" i="6"/>
  <c r="D31" i="6"/>
  <c r="L31" i="6"/>
  <c r="T31" i="6"/>
  <c r="G32" i="6"/>
  <c r="O32" i="6"/>
  <c r="J33" i="6"/>
  <c r="R33" i="6"/>
  <c r="E34" i="6"/>
  <c r="M34" i="6"/>
  <c r="U34" i="6"/>
  <c r="H35" i="6"/>
  <c r="P35" i="6"/>
  <c r="D36" i="6"/>
  <c r="L36" i="6"/>
  <c r="T36" i="6"/>
  <c r="O26" i="6"/>
  <c r="O34" i="6"/>
  <c r="K27" i="6"/>
  <c r="C35" i="6"/>
  <c r="C25" i="6"/>
  <c r="K25" i="6"/>
  <c r="F26" i="6"/>
  <c r="N26" i="6"/>
  <c r="I27" i="6"/>
  <c r="D28" i="6"/>
  <c r="L28" i="6"/>
  <c r="G29" i="6"/>
  <c r="O29" i="6"/>
  <c r="J30" i="6"/>
  <c r="E31" i="6"/>
  <c r="M31" i="6"/>
  <c r="H32" i="6"/>
  <c r="C33" i="6"/>
  <c r="K33" i="6"/>
  <c r="F34" i="6"/>
  <c r="N34" i="6"/>
  <c r="I35" i="6"/>
  <c r="E36" i="6"/>
  <c r="M36" i="6"/>
  <c r="Z40" i="6" l="1"/>
  <c r="I21" i="5" s="1"/>
  <c r="AA40" i="6"/>
  <c r="J21" i="5" s="1"/>
  <c r="Z39" i="6"/>
  <c r="I20" i="5" s="1"/>
  <c r="AA39" i="6"/>
  <c r="J20" i="5" s="1"/>
  <c r="Z38" i="6"/>
  <c r="I19" i="5" s="1"/>
  <c r="AA38" i="6"/>
  <c r="J19" i="5" s="1"/>
  <c r="Z37" i="6"/>
  <c r="I18" i="5" s="1"/>
  <c r="AA37" i="6"/>
  <c r="J18" i="5" s="1"/>
  <c r="Y41" i="6"/>
  <c r="H22" i="5" s="1"/>
  <c r="Z41" i="6"/>
  <c r="I22" i="5" s="1"/>
  <c r="X40" i="6"/>
  <c r="G21" i="5" s="1"/>
  <c r="Y40" i="6"/>
  <c r="H21" i="5" s="1"/>
  <c r="X39" i="6"/>
  <c r="G20" i="5" s="1"/>
  <c r="Y39" i="6"/>
  <c r="H20" i="5" s="1"/>
  <c r="X38" i="6"/>
  <c r="G19" i="5" s="1"/>
  <c r="Y38" i="6"/>
  <c r="H19" i="5" s="1"/>
  <c r="X37" i="6"/>
  <c r="G18" i="5" s="1"/>
  <c r="Y37" i="6"/>
  <c r="H18" i="5" s="1"/>
  <c r="W41" i="6"/>
  <c r="X41" i="6"/>
  <c r="G22" i="5" s="1"/>
  <c r="T40" i="6"/>
  <c r="L38" i="6"/>
  <c r="I40" i="6"/>
  <c r="D40" i="6"/>
  <c r="N39" i="6"/>
  <c r="W39" i="6"/>
  <c r="B18" i="5"/>
  <c r="W37" i="6"/>
  <c r="H38" i="6"/>
  <c r="W38" i="6"/>
  <c r="K37" i="6"/>
  <c r="Q37" i="6"/>
  <c r="K38" i="6"/>
  <c r="T37" i="6"/>
  <c r="H37" i="6"/>
  <c r="K41" i="6"/>
  <c r="B21" i="5"/>
  <c r="V37" i="6"/>
  <c r="L37" i="6"/>
  <c r="J37" i="6"/>
  <c r="G37" i="6"/>
  <c r="S37" i="6"/>
  <c r="O37" i="6"/>
  <c r="C37" i="6"/>
  <c r="I37" i="6"/>
  <c r="F39" i="6"/>
  <c r="R37" i="6"/>
  <c r="N37" i="6"/>
  <c r="F37" i="6"/>
  <c r="U37" i="6"/>
  <c r="D37" i="6"/>
  <c r="P37" i="6"/>
  <c r="M37" i="6"/>
  <c r="E37" i="6"/>
  <c r="J39" i="6"/>
  <c r="C39" i="6"/>
  <c r="H39" i="6"/>
  <c r="T38" i="6"/>
  <c r="T39" i="6"/>
  <c r="U39" i="6"/>
  <c r="P39" i="6"/>
  <c r="L39" i="6"/>
  <c r="Q38" i="6"/>
  <c r="M39" i="6"/>
  <c r="Q39" i="6"/>
  <c r="S39" i="6"/>
  <c r="K39" i="6"/>
  <c r="O39" i="6"/>
  <c r="I38" i="6"/>
  <c r="V39" i="6"/>
  <c r="V38" i="6"/>
  <c r="E39" i="6"/>
  <c r="D38" i="6"/>
  <c r="R39" i="6"/>
  <c r="D39" i="6"/>
  <c r="N38" i="6"/>
  <c r="T41" i="6"/>
  <c r="J40" i="6"/>
  <c r="V40" i="6"/>
  <c r="D41" i="6"/>
  <c r="U40" i="6"/>
  <c r="N40" i="6"/>
  <c r="P40" i="6"/>
  <c r="S41" i="6"/>
  <c r="M40" i="6"/>
  <c r="F41" i="6"/>
  <c r="F40" i="6"/>
  <c r="H40" i="6"/>
  <c r="O40" i="6"/>
  <c r="S40" i="6"/>
  <c r="I39" i="6"/>
  <c r="B20" i="5"/>
  <c r="U41" i="6"/>
  <c r="J41" i="6"/>
  <c r="G40" i="6"/>
  <c r="L40" i="6"/>
  <c r="H41" i="6"/>
  <c r="G38" i="6"/>
  <c r="B19" i="5"/>
  <c r="M41" i="6"/>
  <c r="E40" i="6"/>
  <c r="Q40" i="6"/>
  <c r="C40" i="6"/>
  <c r="Q41" i="6"/>
  <c r="B22" i="5"/>
  <c r="R40" i="6"/>
  <c r="S38" i="6"/>
  <c r="E38" i="6"/>
  <c r="V41" i="6"/>
  <c r="P38" i="6"/>
  <c r="C38" i="6"/>
  <c r="U38" i="6"/>
  <c r="G39" i="6"/>
  <c r="F38" i="6"/>
  <c r="R38" i="6"/>
  <c r="O38" i="6"/>
  <c r="M38" i="6"/>
  <c r="L41" i="6"/>
  <c r="J38" i="6"/>
  <c r="N41" i="6"/>
  <c r="E41" i="6"/>
  <c r="C41" i="6"/>
  <c r="O41" i="6"/>
  <c r="G41" i="6"/>
  <c r="I41" i="6"/>
  <c r="P41" i="6"/>
  <c r="R41" i="6"/>
</calcChain>
</file>

<file path=xl/sharedStrings.xml><?xml version="1.0" encoding="utf-8"?>
<sst xmlns="http://schemas.openxmlformats.org/spreadsheetml/2006/main" count="191" uniqueCount="136">
  <si>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</si>
  <si>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</si>
  <si>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</si>
  <si>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</si>
  <si>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</si>
  <si>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</si>
  <si>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</si>
  <si>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</si>
  <si>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</si>
  <si>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</si>
  <si>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</si>
  <si>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</si>
  <si>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</si>
  <si>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</si>
  <si>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</si>
  <si>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</si>
  <si>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</si>
  <si>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</si>
  <si>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</si>
  <si>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</si>
  <si>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</si>
  <si>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</si>
  <si>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Table</t>
  </si>
  <si>
    <t>Data</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</si>
  <si>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</si>
  <si>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</si>
  <si>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</si>
  <si>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</si>
  <si>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</si>
  <si>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In the latest year</t>
  </si>
  <si>
    <t>In the latest 3 monthly periods</t>
  </si>
  <si>
    <t>Cover sheet</t>
  </si>
  <si>
    <t>Average wind speed and deviations from the long-term mean</t>
  </si>
  <si>
    <t>Average wind speed and deviations from the long term mean, table</t>
  </si>
  <si>
    <t>Average wind speed and deviations from the long term mean, data</t>
  </si>
  <si>
    <t xml:space="preserve">This table contains supplementary information supporting average wind speed and deviations from the long-term mean which are referred to in the data presented in this workbook </t>
  </si>
  <si>
    <t>Note 3</t>
  </si>
  <si>
    <t>Note 4</t>
  </si>
  <si>
    <t>Information on the methodology used is given in Energy Trends, September 2008 (opens in a new window)</t>
  </si>
  <si>
    <t>1 knot = 1 nautical mile per hour = 1.151 statute miles per hour</t>
  </si>
  <si>
    <t>Map detailing the location of the weather stations used in calculating average wind speed (opens in a new window)</t>
  </si>
  <si>
    <t>Based on data provided by the Meteorological Office. Average wind speed is calculated by aggregating regional wind speed data, weighted according to each regions share of onshore and offshore wind electricity generation capacity.</t>
  </si>
  <si>
    <t>Some cells refer to notes which can be found on the notes worksheet</t>
  </si>
  <si>
    <t>[x] is used to indicate data not available</t>
  </si>
  <si>
    <t>Calendar period</t>
  </si>
  <si>
    <t>2018 
average</t>
  </si>
  <si>
    <t>2019 
average</t>
  </si>
  <si>
    <t>2020 
average</t>
  </si>
  <si>
    <t>2018 
deviation</t>
  </si>
  <si>
    <t>2019 
deviation</t>
  </si>
  <si>
    <t>2020 
deviation</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</si>
  <si>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</si>
  <si>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</si>
  <si>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</si>
  <si>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</si>
  <si>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</si>
  <si>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</si>
  <si>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</si>
  <si>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</si>
  <si>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</si>
  <si>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</si>
  <si>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</si>
  <si>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</si>
  <si>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</si>
  <si>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</si>
  <si>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</si>
  <si>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</si>
  <si>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</si>
  <si>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</si>
  <si>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</si>
  <si>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</si>
  <si>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</si>
  <si>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</si>
  <si>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</si>
  <si>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</si>
  <si>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</si>
  <si>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</si>
  <si>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</si>
  <si>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</si>
  <si>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</si>
  <si>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</si>
  <si>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</si>
  <si>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</si>
  <si>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</si>
  <si>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</si>
  <si>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</si>
  <si>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</si>
  <si>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</si>
  <si>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</si>
  <si>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</si>
  <si>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</si>
  <si>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</si>
  <si>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</si>
  <si>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</si>
  <si>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</si>
  <si>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</si>
  <si>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</si>
  <si>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</si>
  <si>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</si>
  <si>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</si>
  <si>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</si>
  <si>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</si>
  <si>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</si>
  <si>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Table 7.2 Average wind speed and deviations from the long-term mean (knots) [note 1] [note 2] [note 3] [note 4]</t>
  </si>
  <si>
    <t>Note 5</t>
  </si>
  <si>
    <t>0747 135 8194</t>
  </si>
  <si>
    <t>20-year mean 
[note 5]</t>
  </si>
  <si>
    <t>2021 
average</t>
  </si>
  <si>
    <t>2021 
deviation</t>
  </si>
  <si>
    <t>newsdesk@energysecurity.gov.uk</t>
  </si>
  <si>
    <t>energy.stats@energysecurity.gov.uk</t>
  </si>
  <si>
    <t>2022
average</t>
  </si>
  <si>
    <t>2022
deviation</t>
  </si>
  <si>
    <t>Average wind speeds for that calendar period for the years 2002 to 2021.</t>
  </si>
  <si>
    <t>2023
average</t>
  </si>
  <si>
    <t>2023
deviation</t>
  </si>
  <si>
    <t>2025
average [provisional]</t>
  </si>
  <si>
    <t>2025
deviation [provisional]</t>
  </si>
  <si>
    <t>2025
average 
[provisional]</t>
  </si>
  <si>
    <t>2025
deviation
[provisional]</t>
  </si>
  <si>
    <t xml:space="preserve">This spreadsheet forms part of the Accredited Official Statistics publication Energy Trends produced by the Department for Energy Security &amp; Net Zero (DESNZ).
The data presented is on average wind speed and deviations from the long-term mean; monthly data are published a month in arrears. </t>
  </si>
  <si>
    <t>Link</t>
  </si>
  <si>
    <t>2024
average</t>
  </si>
  <si>
    <t>2024
deviation</t>
  </si>
  <si>
    <t>There are no revisions in this release.</t>
  </si>
  <si>
    <t>August 2025 to October 2025</t>
  </si>
  <si>
    <t xml:space="preserve">The average wind speed was 8.3 knots, broadly similar to the same period a year earlier. </t>
  </si>
  <si>
    <t>September 2025 to November 2025</t>
  </si>
  <si>
    <t xml:space="preserve">The average wind speed was 8.6 knots, 1.1 knots higher than the same period a year earlier. </t>
  </si>
  <si>
    <t>December 2025</t>
  </si>
  <si>
    <t>October 2025 to December 2025</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</si>
  <si>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</si>
  <si>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This spreadsheet contains monthly data including </t>
    </r>
    <r>
      <rPr>
        <b/>
        <sz val="12"/>
        <color theme="1"/>
        <rFont val="Calibri"/>
        <family val="2"/>
        <scheme val="minor"/>
      </rPr>
      <t>new data for December 2025.</t>
    </r>
  </si>
  <si>
    <t xml:space="preserve">The average wind speed was 8.8 knots, 1.5 knots lower than the same month in 2024 and 0.7 lower than the 20-year average. </t>
  </si>
  <si>
    <t xml:space="preserve">The average wind speed was 8.8 knots, 0.2 knots higher than the same period a year earlier. </t>
  </si>
  <si>
    <t>The average wind speed was 8.1 knots, 0.4 knots lower than in 2024 and 0.6 knots lower than the 20-year average. Five named storms affected the UK during 2025 commencing with Eowyn in January, followed by Floris in August, Amy in October, Claudia in November and Bram in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</si>
</sst>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00"/>
    <numFmt numFmtId="166" formatCode="#,##0.0000000_ ;\-#,##0.0000000\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b/>
      <sz val="12"/>
      <name val="Calibri"/>
      <family val="2"/>
      <scheme val="minor"/>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cellStyleXfs>
  <cellXfs count="87">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0" fontId="13" fillId="0" borderId="0" xfId="5" applyFont="1">
      <alignment vertical="center" wrapText="1"/>
    </xf>
    <xf numFmtId="0" fontId="12"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vertical="center" wrapText="1"/>
    </xf>
    <xf numFmtId="0" fontId="2" fillId="0" borderId="4" xfId="5" applyBorder="1" applyAlignment="1">
      <alignment horizontal="right" vertical="center" wrapText="1"/>
    </xf>
    <xf numFmtId="164" fontId="2" fillId="0" borderId="5" xfId="5" applyNumberFormat="1" applyBorder="1">
      <alignment vertical="center" wrapText="1"/>
    </xf>
    <xf numFmtId="164" fontId="2" fillId="0" borderId="0" xfId="5" applyNumberFormat="1">
      <alignment vertical="center" wrapText="1"/>
    </xf>
    <xf numFmtId="0" fontId="2" fillId="0" borderId="5" xfId="5" applyBorder="1" applyAlignment="1">
      <alignment horizontal="right" vertical="center" wrapText="1"/>
    </xf>
    <xf numFmtId="0" fontId="2" fillId="0" borderId="9" xfId="5" applyBorder="1" applyAlignment="1">
      <alignment horizontal="right" vertical="center" wrapText="1"/>
    </xf>
    <xf numFmtId="164" fontId="2" fillId="0" borderId="4" xfId="5" applyNumberFormat="1" applyBorder="1">
      <alignment vertical="center" wrapText="1"/>
    </xf>
    <xf numFmtId="0" fontId="2" fillId="0" borderId="11" xfId="5" applyBorder="1" applyAlignment="1">
      <alignment horizontal="right" vertical="center" wrapText="1"/>
    </xf>
    <xf numFmtId="0" fontId="2" fillId="0" borderId="12" xfId="5" applyBorder="1" applyAlignment="1">
      <alignment horizontal="right" vertical="center" wrapText="1"/>
    </xf>
    <xf numFmtId="164" fontId="2" fillId="0" borderId="13" xfId="5" applyNumberFormat="1" applyBorder="1">
      <alignment vertical="center" wrapText="1"/>
    </xf>
    <xf numFmtId="0" fontId="2" fillId="0" borderId="13" xfId="5" applyBorder="1" applyAlignment="1">
      <alignment horizontal="right" vertical="center" wrapText="1"/>
    </xf>
    <xf numFmtId="164" fontId="2" fillId="0" borderId="2" xfId="5" applyNumberFormat="1" applyBorder="1" applyAlignment="1">
      <alignment horizontal="right" vertical="center" wrapText="1"/>
    </xf>
    <xf numFmtId="164" fontId="2" fillId="0" borderId="3" xfId="5" applyNumberFormat="1" applyBorder="1" applyAlignment="1">
      <alignment horizontal="right" vertical="center" wrapText="1"/>
    </xf>
    <xf numFmtId="0" fontId="2" fillId="0" borderId="0" xfId="5" applyAlignment="1">
      <alignment horizontal="right" vertical="center"/>
    </xf>
    <xf numFmtId="0" fontId="12" fillId="0" borderId="15"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5" applyFont="1" applyBorder="1" applyAlignment="1">
      <alignment horizontal="center" vertical="center" wrapText="1"/>
    </xf>
    <xf numFmtId="0" fontId="2" fillId="0" borderId="6" xfId="5" applyBorder="1" applyAlignment="1">
      <alignment horizontal="right" vertical="center" wrapText="1"/>
    </xf>
    <xf numFmtId="164" fontId="2" fillId="0" borderId="4" xfId="5" applyNumberFormat="1" applyBorder="1" applyAlignment="1">
      <alignment horizontal="right" vertical="center" wrapText="1"/>
    </xf>
    <xf numFmtId="164" fontId="2" fillId="0" borderId="0" xfId="5" applyNumberFormat="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7" xfId="5" applyBorder="1" applyAlignment="1">
      <alignment horizontal="right" vertical="center" wrapText="1"/>
    </xf>
    <xf numFmtId="164" fontId="2" fillId="0" borderId="5" xfId="5" applyNumberFormat="1" applyBorder="1" applyAlignment="1">
      <alignment horizontal="right" vertical="center" wrapText="1"/>
    </xf>
    <xf numFmtId="164" fontId="2" fillId="0" borderId="10" xfId="5" applyNumberFormat="1" applyBorder="1" applyAlignment="1">
      <alignment horizontal="right" vertical="center" wrapText="1"/>
    </xf>
    <xf numFmtId="0" fontId="2" fillId="0" borderId="15" xfId="5" applyBorder="1" applyAlignment="1">
      <alignment horizontal="right" vertical="center" wrapText="1"/>
    </xf>
    <xf numFmtId="164" fontId="2" fillId="0" borderId="13" xfId="5" applyNumberFormat="1" applyBorder="1" applyAlignment="1">
      <alignment horizontal="right" vertical="center" wrapText="1"/>
    </xf>
    <xf numFmtId="164" fontId="2" fillId="0" borderId="8" xfId="5" applyNumberFormat="1" applyBorder="1" applyAlignment="1">
      <alignment horizontal="right" vertical="center" wrapText="1"/>
    </xf>
    <xf numFmtId="164" fontId="2" fillId="0" borderId="1"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1" xfId="0" applyBorder="1"/>
    <xf numFmtId="0" fontId="5" fillId="0" borderId="14" xfId="5" applyFont="1" applyBorder="1" applyAlignment="1">
      <alignment horizontal="center" vertical="center" wrapText="1"/>
    </xf>
    <xf numFmtId="0" fontId="5" fillId="0" borderId="2" xfId="5" applyFont="1" applyBorder="1" applyAlignment="1">
      <alignment horizontal="center" vertical="center" wrapText="1"/>
    </xf>
    <xf numFmtId="37" fontId="2" fillId="0" borderId="5" xfId="5" applyNumberFormat="1" applyBorder="1" applyAlignment="1">
      <alignment horizontal="right" vertical="center" wrapText="1"/>
    </xf>
    <xf numFmtId="37" fontId="2" fillId="0" borderId="4" xfId="5" applyNumberFormat="1" applyBorder="1" applyAlignment="1">
      <alignment horizontal="right" vertical="center" wrapText="1"/>
    </xf>
    <xf numFmtId="37" fontId="2" fillId="0" borderId="13" xfId="5" applyNumberFormat="1" applyBorder="1" applyAlignment="1">
      <alignment horizontal="right" vertical="center" wrapText="1"/>
    </xf>
    <xf numFmtId="37" fontId="2" fillId="0" borderId="6" xfId="5" applyNumberFormat="1" applyBorder="1" applyAlignment="1">
      <alignment horizontal="right" vertical="center" wrapText="1"/>
    </xf>
    <xf numFmtId="0" fontId="2" fillId="0" borderId="0" xfId="5" applyAlignment="1">
      <alignment horizontal="right" vertical="center" wrapText="1"/>
    </xf>
    <xf numFmtId="164" fontId="2" fillId="0" borderId="1" xfId="5" applyNumberFormat="1" applyBorder="1">
      <alignment vertical="center" wrapText="1"/>
    </xf>
    <xf numFmtId="0" fontId="16" fillId="2" borderId="0" xfId="5" applyFont="1" applyFill="1">
      <alignment vertical="center" wrapText="1"/>
    </xf>
    <xf numFmtId="0" fontId="17" fillId="2" borderId="0" xfId="8" applyFont="1" applyFill="1" applyAlignment="1" applyProtection="1">
      <alignment vertical="center" wrapText="1"/>
    </xf>
    <xf numFmtId="0" fontId="2" fillId="0" borderId="8" xfId="5" applyBorder="1" applyAlignment="1">
      <alignment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13" fillId="0" borderId="8" xfId="5" applyFont="1" applyBorder="1" applyAlignment="1">
      <alignment vertical="center"/>
    </xf>
    <xf numFmtId="0" fontId="18" fillId="0" borderId="8" xfId="5" applyFont="1" applyBorder="1" applyAlignment="1">
      <alignment horizontal="center" vertical="center" wrapText="1"/>
    </xf>
    <xf numFmtId="164" fontId="12" fillId="0" borderId="0" xfId="5" applyNumberFormat="1" applyFont="1" applyAlignment="1">
      <alignment horizontal="right" vertical="center" wrapText="1"/>
    </xf>
    <xf numFmtId="164" fontId="12" fillId="0" borderId="8" xfId="5" applyNumberFormat="1" applyFont="1" applyBorder="1" applyAlignment="1">
      <alignment horizontal="right" vertical="center" wrapText="1"/>
    </xf>
    <xf numFmtId="164" fontId="12" fillId="0" borderId="10" xfId="5" applyNumberFormat="1" applyFont="1" applyBorder="1" applyAlignment="1">
      <alignment horizontal="right" vertical="center" wrapText="1"/>
    </xf>
    <xf numFmtId="164" fontId="12" fillId="0" borderId="2" xfId="5" applyNumberFormat="1" applyFont="1" applyBorder="1" applyAlignment="1">
      <alignment horizontal="right" vertical="center" wrapText="1"/>
    </xf>
    <xf numFmtId="0" fontId="18" fillId="0" borderId="2" xfId="5" applyFont="1" applyBorder="1" applyAlignment="1">
      <alignment horizontal="center" vertical="center" wrapText="1"/>
    </xf>
    <xf numFmtId="0" fontId="12" fillId="0" borderId="2" xfId="5" applyFont="1" applyBorder="1" applyAlignment="1">
      <alignment horizontal="center" vertical="center" wrapText="1"/>
    </xf>
    <xf numFmtId="164" fontId="12" fillId="0" borderId="0" xfId="5" applyNumberFormat="1" applyFont="1">
      <alignment vertical="center" wrapText="1"/>
    </xf>
    <xf numFmtId="164" fontId="12" fillId="0" borderId="7" xfId="5" applyNumberFormat="1" applyFont="1" applyBorder="1">
      <alignment vertical="center" wrapText="1"/>
    </xf>
    <xf numFmtId="164" fontId="12" fillId="0" borderId="10" xfId="5" applyNumberFormat="1" applyFont="1" applyBorder="1">
      <alignment vertical="center" wrapText="1"/>
    </xf>
    <xf numFmtId="164" fontId="12" fillId="0" borderId="6" xfId="5" applyNumberFormat="1" applyFont="1" applyBorder="1">
      <alignment vertical="center" wrapText="1"/>
    </xf>
    <xf numFmtId="164" fontId="12" fillId="0" borderId="8" xfId="5" applyNumberFormat="1" applyFont="1" applyBorder="1">
      <alignment vertical="center" wrapText="1"/>
    </xf>
    <xf numFmtId="164" fontId="12" fillId="0" borderId="2" xfId="5" applyNumberFormat="1" applyFont="1" applyBorder="1">
      <alignment vertical="center" wrapText="1"/>
    </xf>
    <xf numFmtId="164" fontId="12" fillId="0" borderId="3" xfId="5" applyNumberFormat="1" applyFont="1" applyBorder="1">
      <alignment vertical="center" wrapText="1"/>
    </xf>
    <xf numFmtId="0" fontId="19" fillId="0" borderId="0" xfId="0" applyFont="1" applyAlignment="1">
      <alignment vertical="center" wrapText="1"/>
    </xf>
    <xf numFmtId="39" fontId="2" fillId="0" borderId="0" xfId="5" applyNumberFormat="1">
      <alignment vertical="center" wrapText="1"/>
    </xf>
  </cellXfs>
  <cellStyles count="16">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C8901570-D4DE-4DB8-B294-3C2AD10A260E}"/>
    <cellStyle name="Normal 4" xfId="5" xr:uid="{81D2D2F9-46C4-4EAF-A111-39A5ED3F1951}"/>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46">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164" formatCode="#,##0.0;\-#,##0.0"/>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z val="12"/>
        <color auto="1"/>
      </font>
      <numFmt numFmtId="164" formatCode="#,##0.0;\-#,##0.0"/>
      <fill>
        <patternFill patternType="none">
          <fgColor indexed="64"/>
          <bgColor indexed="65"/>
        </patternFill>
      </fill>
      <border diagonalUp="0" diagonalDown="0">
        <left/>
        <right/>
        <top/>
        <bottom style="thin">
          <color indexed="64"/>
        </bottom>
        <vertical/>
        <horizontal/>
      </border>
    </dxf>
    <dxf>
      <font>
        <sz val="12"/>
        <color auto="1"/>
      </font>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row r="7">
          <cell r="B7">
            <v>166.39723865042419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0" totalsRowShown="0" dataDxfId="45" headerRowCellStyle="Heading 2" dataCellStyle="Hyperlink">
  <tableColumns count="2">
    <tableColumn id="1" xr3:uid="{892368AE-4F29-4C67-8149-C7BE7ED17FF4}" name="Description" dataDxfId="44" dataCellStyle="Normal 2"/>
    <tableColumn id="2" xr3:uid="{49F48E19-FC82-4CC6-AEE0-C91D9540B7C4}" name="Link" dataDxfId="43"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9" totalsRowShown="0" headerRowCellStyle="Heading 2">
  <tableColumns count="2">
    <tableColumn id="1" xr3:uid="{E55E437F-CF4C-4872-97CB-276163ABDE90}" name="Note " dataCellStyle="Normal 4"/>
    <tableColumn id="2" xr3:uid="{20CD7D75-2F50-4771-B489-94F79B35C48D}" name="Description" dataDxfId="4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DFC4E-9F05-471B-86A2-6FA780756A6D}" name="Table7.2_Average_wind_speed_and_deviations_from_the_long_term_mean" displayName="Table7.2_Average_wind_speed_and_deviations_from_the_long_term_mean" ref="A5:J22" totalsRowShown="0" headerRowDxfId="41"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2C8408-E6E5-4E98-B3A2-56A5DC08FA43}" name="Calendar period" dataDxfId="40" dataCellStyle="Normal 4"/>
    <tableColumn id="2" xr3:uid="{B186D3A1-32BB-4743-BC83-13D729479334}" name="20-year mean _x000a_[note 5]" dataDxfId="39" dataCellStyle="Normal 4">
      <calculatedColumnFormula>Data!B7</calculatedColumnFormula>
    </tableColumn>
    <tableColumn id="3" xr3:uid="{F0AE1E9A-8A1B-4D5C-9660-C94042DC600A}" name="2022_x000a_average" dataDxfId="38" dataCellStyle="Normal 4">
      <calculatedColumnFormula>Data!X7</calculatedColumnFormula>
    </tableColumn>
    <tableColumn id="4" xr3:uid="{10C6B3A0-662E-4752-BF32-47B30B0182AE}" name="2023_x000a_average" dataDxfId="37" dataCellStyle="Normal 4">
      <calculatedColumnFormula>Data!Y7</calculatedColumnFormula>
    </tableColumn>
    <tableColumn id="5" xr3:uid="{9C074296-495F-4FF2-99C6-9F2249D9AD9B}" name="2024_x000a_average" dataDxfId="36" dataCellStyle="Normal 4">
      <calculatedColumnFormula>Data!Z7</calculatedColumnFormula>
    </tableColumn>
    <tableColumn id="6" xr3:uid="{C2EF8310-B272-4954-8795-2C16425D43BF}" name="2025_x000a_average _x000a_[provisional]" dataDxfId="35" dataCellStyle="Normal 4"/>
    <tableColumn id="7" xr3:uid="{193D97BD-5143-4593-87FD-83AD3044C7DF}" name="2022_x000a_deviation" dataDxfId="34" dataCellStyle="Normal 4">
      <calculatedColumnFormula>Data!X25</calculatedColumnFormula>
    </tableColumn>
    <tableColumn id="8" xr3:uid="{2842231D-EFE9-4BF5-8B67-1EE31F85662D}" name="2023_x000a_deviation" dataDxfId="33" dataCellStyle="Normal 4">
      <calculatedColumnFormula>Data!Y25</calculatedColumnFormula>
    </tableColumn>
    <tableColumn id="9" xr3:uid="{59AC5052-46A0-4D65-B8A0-E580CD1CD3CE}" name="2024_x000a_deviation" dataDxfId="32" dataCellStyle="Normal 4">
      <calculatedColumnFormula>Data!Z25</calculatedColumnFormula>
    </tableColumn>
    <tableColumn id="10" xr3:uid="{1A93B3B2-CF77-4FF5-AF28-0497D6008618}" name="2025_x000a_deviation_x000a_[provisional]" dataDxfId="31"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3B91F-5E70-4149-88A7-8877B3F616D3}" name="Data7.2_Average_wind_speed_and_deviations_from_the_long_term_mean" displayName="Data7.2_Average_wind_speed_and_deviations_from_the_long_term_mean" ref="A6:AA41" totalsRowShown="0" headerRowDxfId="30" dataDxfId="28" headerRowBorderDxfId="29" tableBorderDxfId="27" headerRowCellStyle="Normal 4" dataCellStyle="Normal 4">
  <autoFilter ref="A6:AA41" xr:uid="{08070BD4-D86E-4527-BD51-4066D42ABA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A5F401D6-74BC-4D96-84E2-BF21CAA3175C}" name="Calendar period" dataDxfId="26" dataCellStyle="Normal 4"/>
    <tableColumn id="2" xr3:uid="{6278D7B4-4C91-417D-B37D-576D8BF019E8}" name="20-year mean _x000a_[note 5]" dataDxfId="25" dataCellStyle="Normal 4"/>
    <tableColumn id="3" xr3:uid="{EAFB7D38-5E1D-41EA-8E33-29C29F9DE835}" name="2001_x000a_average" dataDxfId="24" dataCellStyle="Normal 4"/>
    <tableColumn id="4" xr3:uid="{0CD10450-BEAF-48A6-BA2F-109EBFEBEB5D}" name="2002 _x000a_average" dataDxfId="23" dataCellStyle="Normal 4"/>
    <tableColumn id="5" xr3:uid="{A5493F76-BC77-4ED4-9B0B-401330C5EF85}" name="2003_x000a_average" dataDxfId="22" dataCellStyle="Normal 4"/>
    <tableColumn id="6" xr3:uid="{C0656614-D4EA-44EA-8E62-182B0DB2FFBA}" name="2004_x000a_average" dataDxfId="21" dataCellStyle="Normal 4"/>
    <tableColumn id="7" xr3:uid="{33856004-0C71-4680-BE1A-C6B17369564E}" name="2005_x000a_average" dataDxfId="20" dataCellStyle="Normal 4"/>
    <tableColumn id="8" xr3:uid="{3E1CE044-0221-405D-88C7-C12832B79B2C}" name="2006_x000a_average" dataDxfId="19" dataCellStyle="Normal 4"/>
    <tableColumn id="9" xr3:uid="{0F302F34-F93F-4285-9825-92E459231ECD}" name="2007_x000a_average" dataDxfId="18" dataCellStyle="Normal 4"/>
    <tableColumn id="10" xr3:uid="{E9EEADC5-6C38-4A58-9080-E981FCC5B2F7}" name="2008_x000a_average" dataDxfId="17" dataCellStyle="Normal 4"/>
    <tableColumn id="11" xr3:uid="{681C8394-BC15-4B5D-A116-BC55A616374C}" name="2009_x000a_average" dataDxfId="16" dataCellStyle="Normal 4"/>
    <tableColumn id="12" xr3:uid="{A9ABE8ED-8C54-4978-B97B-5B06BE957866}" name="2010_x000a_average" dataDxfId="15" dataCellStyle="Normal 4"/>
    <tableColumn id="13" xr3:uid="{C5E7ADE4-898B-4DDF-9C33-B85D0AFF9A28}" name="2011_x000a_average" dataDxfId="14" dataCellStyle="Normal 4"/>
    <tableColumn id="14" xr3:uid="{91F08E99-EEE4-401D-BD21-CA0EA83E0759}" name="2012_x000a_average" dataDxfId="13" dataCellStyle="Normal 4"/>
    <tableColumn id="15" xr3:uid="{EF7BC81C-C054-4A38-8570-38AA41FD496C}" name="2013 _x000a_average" dataDxfId="12" dataCellStyle="Normal 4"/>
    <tableColumn id="16" xr3:uid="{3A614D36-9C67-47ED-A94D-03486CBB649C}" name="2014 _x000a_average" dataDxfId="11" dataCellStyle="Normal 4"/>
    <tableColumn id="17" xr3:uid="{52B12CB5-5177-4CB4-B729-6C4271A3B237}" name="2015 _x000a_average" dataDxfId="10" dataCellStyle="Normal 4"/>
    <tableColumn id="18" xr3:uid="{A765DEC8-84C7-42B3-8241-E117E6AA7BFF}" name="2016 _x000a_average" dataDxfId="9" dataCellStyle="Normal 4"/>
    <tableColumn id="19" xr3:uid="{994BC16B-189C-4C15-8CC3-4E241669EA8E}" name="2017 _x000a_average" dataDxfId="8" dataCellStyle="Normal 4"/>
    <tableColumn id="20" xr3:uid="{287DAF55-9CF2-4232-8913-0E39192A72F9}" name="2018 _x000a_average" dataDxfId="7" dataCellStyle="Normal 4"/>
    <tableColumn id="21" xr3:uid="{23C51714-D838-4F8D-BAB5-8D58C9257BB2}" name="2019 _x000a_average" dataDxfId="6" dataCellStyle="Normal 4"/>
    <tableColumn id="22" xr3:uid="{B6176327-C2E0-437D-86D6-7DA569F6E18B}" name="2020 _x000a_average" dataDxfId="5" dataCellStyle="Normal 4"/>
    <tableColumn id="24" xr3:uid="{FBAD0358-101A-42F9-AC09-48EB492BAB7A}" name="2021 _x000a_average" dataDxfId="4" dataCellStyle="Normal 4"/>
    <tableColumn id="23" xr3:uid="{7330E224-74C3-490A-8B3B-A811102804C3}" name="2022_x000a_average" dataDxfId="3" dataCellStyle="Normal 4"/>
    <tableColumn id="25" xr3:uid="{284C54B6-4AAA-470A-8C2F-1FD95B4F0442}" name="2023_x000a_average" dataDxfId="2" dataCellStyle="Normal 4"/>
    <tableColumn id="26" xr3:uid="{0EC6430F-2818-430C-9995-9C384F01895B}" name="2024_x000a_average" dataDxfId="1" dataCellStyle="Normal 4"/>
    <tableColumn id="27" xr3:uid="{A8CBB221-B969-459F-9189-D9F6D04C3171}" name="2025_x000a_average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https://www.gov.uk/government/collections/energy-trends"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090413222216mp_/http:/www.berr.gov.uk/files/file47740.pdf" TargetMode="External"/><Relationship Id="rId1" Type="http://schemas.openxmlformats.org/officeDocument/2006/relationships/hyperlink" Target="https://www.gov.uk/government/statistical-data-sets/maps-of-uk-weather-station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120</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131</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132</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x14ac:dyDescent="0.35">
      <c r="A8" s="85" t="s">
        <v>124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24</v>
      </c>
    </row>
    <row r="11" spans="1:254" s="3" customFormat="1" ht="20.25" customHeight="1" x14ac:dyDescent="0.35">
      <c r="A11" s="66" t="s">
        <v>110</v>
      </c>
    </row>
    <row r="12" spans="1:254" s="3" customFormat="1" ht="45" customHeight="1" x14ac:dyDescent="0.35">
      <c r="A12" s="2" t="s">
        <v>4</v>
      </c>
    </row>
    <row r="13" spans="1:254" s="3" customFormat="1" ht="45" customHeight="1" x14ac:dyDescent="0.35">
      <c r="A13" s="2" t="s">
        <v>25</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26</v>
      </c>
    </row>
    <row r="19" spans="1:1" s="3" customFormat="1" ht="20.25" customHeight="1" x14ac:dyDescent="0.35">
      <c r="A19" s="66" t="s">
        <v>110</v>
      </c>
    </row>
    <row r="20" spans="1:1" s="3" customFormat="1" ht="20.25" customHeight="1" x14ac:dyDescent="0.35">
      <c r="A20" s="65" t="s">
        <v>105</v>
      </c>
    </row>
    <row r="21" spans="1:1" s="3" customFormat="1" ht="20.25" customHeight="1" x14ac:dyDescent="0.45">
      <c r="A21" s="8" t="s">
        <v>9</v>
      </c>
    </row>
    <row r="22" spans="1:1" s="3" customFormat="1" ht="20.25" customHeight="1" x14ac:dyDescent="0.35">
      <c r="A22" s="9" t="s">
        <v>109</v>
      </c>
    </row>
    <row r="23" spans="1:1" s="3" customFormat="1" ht="20.25" customHeight="1" x14ac:dyDescent="0.35">
      <c r="A23" s="3" t="s">
        <v>10</v>
      </c>
    </row>
  </sheetData>
  <hyperlinks>
    <hyperlink ref="A15" r:id="rId1" display="Energy trends publication (opens in a new window) " xr:uid="{3A7232E7-542F-4EE9-A079-8CFEBC3C847B}"/>
    <hyperlink ref="A22" r:id="rId2" xr:uid="{95DB7082-F4AA-4CF0-944F-CC8128D8ADF3}"/>
    <hyperlink ref="A19" r:id="rId3" xr:uid="{670BF3B3-E863-4FCB-90D1-3F2C09546BF1}"/>
    <hyperlink ref="A11" r:id="rId4" xr:uid="{64506A99-16E0-474D-956E-EFA02284FE2B}"/>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4"/>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13.81640625" style="12" bestFit="1"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121</v>
      </c>
    </row>
    <row r="5" spans="1:2" ht="20.25" customHeight="1" x14ac:dyDescent="0.25">
      <c r="A5" s="3" t="s">
        <v>31</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27</v>
      </c>
    </row>
    <row r="9" spans="1:2" ht="20.25" customHeight="1" x14ac:dyDescent="0.25">
      <c r="A9" s="3" t="s">
        <v>33</v>
      </c>
      <c r="B9" s="9" t="s">
        <v>22</v>
      </c>
    </row>
    <row r="10" spans="1:2" ht="20.25" customHeight="1" x14ac:dyDescent="0.35">
      <c r="A10" s="3" t="s">
        <v>34</v>
      </c>
      <c r="B10" s="17" t="s">
        <v>23</v>
      </c>
    </row>
    <row r="13" spans="1:2" s="21" customFormat="1" ht="15" customHeight="1" x14ac:dyDescent="0.25">
      <c r="A13" s="20"/>
    </row>
    <row r="14" spans="1:2" s="21" customFormat="1" ht="15" customHeight="1" x14ac:dyDescent="0.25">
      <c r="A14" s="20"/>
    </row>
  </sheetData>
  <hyperlinks>
    <hyperlink ref="B5" location="'Cover Sheet'!A1" display="Cover Sheet" xr:uid="{079DB102-42AB-4173-BF40-21A46C1293C3}"/>
    <hyperlink ref="B6" location="Contents!A1" display="Contents " xr:uid="{42E52EE3-EB0A-4358-932A-6ADEE94F09A2}"/>
    <hyperlink ref="B9" location="Table!A1" display="Table" xr:uid="{97BEA898-54D1-453F-93EE-F3CAF00397A2}"/>
    <hyperlink ref="B7" location="Notes!A1" display="Notes" xr:uid="{BCB31C4A-94DD-45AC-93E5-BCE1D8CB767B}"/>
    <hyperlink ref="B10" location="Data!A1" display="Data" xr:uid="{DCCF93BF-F0AC-4DBD-BF4D-2D4D95D57B25}"/>
    <hyperlink ref="B8" location="Commentary!A1" display="Commentary" xr:uid="{9E80FEBC-2FE0-4A09-BA72-C6E670A46F26}"/>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4"/>
  <sheetViews>
    <sheetView showGridLines="0" zoomScaleNormal="100" workbookViewId="0"/>
  </sheetViews>
  <sheetFormatPr defaultColWidth="8.54296875" defaultRowHeight="15.5" x14ac:dyDescent="0.35"/>
  <cols>
    <col min="1" max="1" width="9.453125" style="2" customWidth="1"/>
    <col min="2" max="2" width="154" style="2"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35</v>
      </c>
    </row>
    <row r="4" spans="1:2" s="3" customFormat="1" ht="30" customHeight="1" x14ac:dyDescent="0.55000000000000004">
      <c r="A4" s="6" t="s">
        <v>19</v>
      </c>
      <c r="B4" s="6" t="s">
        <v>14</v>
      </c>
    </row>
    <row r="5" spans="1:2" ht="37.5" customHeight="1" x14ac:dyDescent="0.35">
      <c r="A5" s="2" t="s">
        <v>20</v>
      </c>
      <c r="B5" s="14" t="s">
        <v>41</v>
      </c>
    </row>
    <row r="6" spans="1:2" ht="20.25" customHeight="1" x14ac:dyDescent="0.35">
      <c r="A6" s="2" t="s">
        <v>21</v>
      </c>
      <c r="B6" s="7" t="s">
        <v>38</v>
      </c>
    </row>
    <row r="7" spans="1:2" ht="20.25" customHeight="1" x14ac:dyDescent="0.35">
      <c r="A7" s="2" t="s">
        <v>36</v>
      </c>
      <c r="B7" s="19" t="s">
        <v>40</v>
      </c>
    </row>
    <row r="8" spans="1:2" ht="20.25" customHeight="1" x14ac:dyDescent="0.35">
      <c r="A8" s="2" t="s">
        <v>37</v>
      </c>
      <c r="B8" s="14" t="s">
        <v>39</v>
      </c>
    </row>
    <row r="9" spans="1:2" ht="20.25" customHeight="1" x14ac:dyDescent="0.35">
      <c r="A9" s="2" t="s">
        <v>104</v>
      </c>
      <c r="B9" s="14" t="s">
        <v>113</v>
      </c>
    </row>
    <row r="14" spans="1:2" x14ac:dyDescent="0.35">
      <c r="B14" s="18"/>
    </row>
  </sheetData>
  <phoneticPr fontId="15" type="noConversion"/>
  <hyperlinks>
    <hyperlink ref="B7" r:id="rId1" xr:uid="{A06CC9EC-5FD8-416E-8D64-4062205A8277}"/>
    <hyperlink ref="B6" r:id="rId2" xr:uid="{E9CCF77E-481C-49C4-9067-3DB2717E725B}"/>
  </hyperlinks>
  <pageMargins left="0.7" right="0.7" top="0.75" bottom="0.75" header="0.3" footer="0.3"/>
  <pageSetup paperSize="9" scale="46"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28</v>
      </c>
    </row>
    <row r="3" spans="1:1" ht="30" customHeight="1" x14ac:dyDescent="0.45">
      <c r="A3" s="16" t="s">
        <v>129</v>
      </c>
    </row>
    <row r="4" spans="1:1" s="22" customFormat="1" x14ac:dyDescent="0.35">
      <c r="A4" s="14" t="s">
        <v>133</v>
      </c>
    </row>
    <row r="5" spans="1:1" ht="30" customHeight="1" x14ac:dyDescent="0.55000000000000004">
      <c r="A5" s="6" t="s">
        <v>30</v>
      </c>
    </row>
    <row r="6" spans="1:1" ht="30" customHeight="1" x14ac:dyDescent="0.45">
      <c r="A6" s="16" t="s">
        <v>130</v>
      </c>
    </row>
    <row r="7" spans="1:1" s="14" customFormat="1" x14ac:dyDescent="0.35">
      <c r="A7" s="14" t="s">
        <v>134</v>
      </c>
    </row>
    <row r="8" spans="1:1" ht="30" customHeight="1" x14ac:dyDescent="0.45">
      <c r="A8" s="16" t="s">
        <v>127</v>
      </c>
    </row>
    <row r="9" spans="1:1" s="22" customFormat="1" x14ac:dyDescent="0.35">
      <c r="A9" s="14" t="s">
        <v>128</v>
      </c>
    </row>
    <row r="10" spans="1:1" ht="30" customHeight="1" x14ac:dyDescent="0.45">
      <c r="A10" s="16" t="s">
        <v>125</v>
      </c>
    </row>
    <row r="11" spans="1:1" s="22" customFormat="1" x14ac:dyDescent="0.35">
      <c r="A11" s="14" t="s">
        <v>126</v>
      </c>
    </row>
    <row r="12" spans="1:1" ht="30" customHeight="1" x14ac:dyDescent="0.55000000000000004">
      <c r="A12" s="6" t="s">
        <v>29</v>
      </c>
    </row>
    <row r="13" spans="1:1" ht="30" customHeight="1" x14ac:dyDescent="0.45">
      <c r="A13" s="15">
        <v>2025</v>
      </c>
    </row>
    <row r="14" spans="1:1" s="3" customFormat="1" ht="31" x14ac:dyDescent="0.35">
      <c r="A14" s="14" t="s">
        <v>135</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82FF-EF06-446A-A7D8-80982B565B3D}">
  <sheetPr>
    <pageSetUpPr fitToPage="1"/>
  </sheetPr>
  <dimension ref="A1:L22"/>
  <sheetViews>
    <sheetView showGridLines="0" zoomScaleNormal="100" workbookViewId="0"/>
  </sheetViews>
  <sheetFormatPr defaultColWidth="9.1796875" defaultRowHeight="15.5" x14ac:dyDescent="0.35"/>
  <cols>
    <col min="1" max="1" width="18.36328125" style="2" customWidth="1"/>
    <col min="2" max="4" width="13.6328125" style="2" customWidth="1"/>
    <col min="5" max="6" width="13.6328125" style="22" customWidth="1"/>
    <col min="7" max="8" width="13.6328125" style="2" customWidth="1"/>
    <col min="9" max="10" width="13.6328125" style="22" customWidth="1"/>
    <col min="11" max="244" width="9.1796875" style="2"/>
    <col min="245" max="245" width="19.1796875" style="2" customWidth="1"/>
    <col min="246" max="246" width="8.36328125" style="2" customWidth="1"/>
    <col min="247" max="247" width="5.36328125" style="2" customWidth="1"/>
    <col min="248" max="251" width="8.36328125" style="2" customWidth="1"/>
    <col min="252" max="252" width="4.1796875" style="2" customWidth="1"/>
    <col min="253" max="253" width="8.36328125" style="2" customWidth="1"/>
    <col min="254" max="254" width="8.1796875" style="2" customWidth="1"/>
    <col min="255" max="255" width="8" style="2" customWidth="1"/>
    <col min="256" max="257" width="9.1796875" style="2"/>
    <col min="258" max="258" width="9.36328125" style="2" bestFit="1" customWidth="1"/>
    <col min="259" max="500" width="9.1796875" style="2"/>
    <col min="501" max="501" width="19.1796875" style="2" customWidth="1"/>
    <col min="502" max="502" width="8.36328125" style="2" customWidth="1"/>
    <col min="503" max="503" width="5.36328125" style="2" customWidth="1"/>
    <col min="504" max="507" width="8.36328125" style="2" customWidth="1"/>
    <col min="508" max="508" width="4.1796875" style="2" customWidth="1"/>
    <col min="509" max="509" width="8.36328125" style="2" customWidth="1"/>
    <col min="510" max="510" width="8.1796875" style="2" customWidth="1"/>
    <col min="511" max="511" width="8" style="2" customWidth="1"/>
    <col min="512" max="513" width="9.1796875" style="2"/>
    <col min="514" max="514" width="9.36328125" style="2" bestFit="1" customWidth="1"/>
    <col min="515" max="756" width="9.1796875" style="2"/>
    <col min="757" max="757" width="19.1796875" style="2" customWidth="1"/>
    <col min="758" max="758" width="8.36328125" style="2" customWidth="1"/>
    <col min="759" max="759" width="5.36328125" style="2" customWidth="1"/>
    <col min="760" max="763" width="8.36328125" style="2" customWidth="1"/>
    <col min="764" max="764" width="4.1796875" style="2" customWidth="1"/>
    <col min="765" max="765" width="8.36328125" style="2" customWidth="1"/>
    <col min="766" max="766" width="8.1796875" style="2" customWidth="1"/>
    <col min="767" max="767" width="8" style="2" customWidth="1"/>
    <col min="768" max="769" width="9.1796875" style="2"/>
    <col min="770" max="770" width="9.36328125" style="2" bestFit="1" customWidth="1"/>
    <col min="771" max="1012" width="9.1796875" style="2"/>
    <col min="1013" max="1013" width="19.1796875" style="2" customWidth="1"/>
    <col min="1014" max="1014" width="8.36328125" style="2" customWidth="1"/>
    <col min="1015" max="1015" width="5.36328125" style="2" customWidth="1"/>
    <col min="1016" max="1019" width="8.36328125" style="2" customWidth="1"/>
    <col min="1020" max="1020" width="4.1796875" style="2" customWidth="1"/>
    <col min="1021" max="1021" width="8.36328125" style="2" customWidth="1"/>
    <col min="1022" max="1022" width="8.1796875" style="2" customWidth="1"/>
    <col min="1023" max="1023" width="8" style="2" customWidth="1"/>
    <col min="1024" max="1025" width="9.1796875" style="2"/>
    <col min="1026" max="1026" width="9.36328125" style="2" bestFit="1" customWidth="1"/>
    <col min="1027" max="1268" width="9.1796875" style="2"/>
    <col min="1269" max="1269" width="19.1796875" style="2" customWidth="1"/>
    <col min="1270" max="1270" width="8.36328125" style="2" customWidth="1"/>
    <col min="1271" max="1271" width="5.36328125" style="2" customWidth="1"/>
    <col min="1272" max="1275" width="8.36328125" style="2" customWidth="1"/>
    <col min="1276" max="1276" width="4.1796875" style="2" customWidth="1"/>
    <col min="1277" max="1277" width="8.36328125" style="2" customWidth="1"/>
    <col min="1278" max="1278" width="8.1796875" style="2" customWidth="1"/>
    <col min="1279" max="1279" width="8" style="2" customWidth="1"/>
    <col min="1280" max="1281" width="9.1796875" style="2"/>
    <col min="1282" max="1282" width="9.36328125" style="2" bestFit="1" customWidth="1"/>
    <col min="1283" max="1524" width="9.1796875" style="2"/>
    <col min="1525" max="1525" width="19.1796875" style="2" customWidth="1"/>
    <col min="1526" max="1526" width="8.36328125" style="2" customWidth="1"/>
    <col min="1527" max="1527" width="5.36328125" style="2" customWidth="1"/>
    <col min="1528" max="1531" width="8.36328125" style="2" customWidth="1"/>
    <col min="1532" max="1532" width="4.1796875" style="2" customWidth="1"/>
    <col min="1533" max="1533" width="8.36328125" style="2" customWidth="1"/>
    <col min="1534" max="1534" width="8.1796875" style="2" customWidth="1"/>
    <col min="1535" max="1535" width="8" style="2" customWidth="1"/>
    <col min="1536" max="1537" width="9.1796875" style="2"/>
    <col min="1538" max="1538" width="9.36328125" style="2" bestFit="1" customWidth="1"/>
    <col min="1539" max="1780" width="9.1796875" style="2"/>
    <col min="1781" max="1781" width="19.1796875" style="2" customWidth="1"/>
    <col min="1782" max="1782" width="8.36328125" style="2" customWidth="1"/>
    <col min="1783" max="1783" width="5.36328125" style="2" customWidth="1"/>
    <col min="1784" max="1787" width="8.36328125" style="2" customWidth="1"/>
    <col min="1788" max="1788" width="4.1796875" style="2" customWidth="1"/>
    <col min="1789" max="1789" width="8.36328125" style="2" customWidth="1"/>
    <col min="1790" max="1790" width="8.1796875" style="2" customWidth="1"/>
    <col min="1791" max="1791" width="8" style="2" customWidth="1"/>
    <col min="1792" max="1793" width="9.1796875" style="2"/>
    <col min="1794" max="1794" width="9.36328125" style="2" bestFit="1" customWidth="1"/>
    <col min="1795" max="2036" width="9.1796875" style="2"/>
    <col min="2037" max="2037" width="19.1796875" style="2" customWidth="1"/>
    <col min="2038" max="2038" width="8.36328125" style="2" customWidth="1"/>
    <col min="2039" max="2039" width="5.36328125" style="2" customWidth="1"/>
    <col min="2040" max="2043" width="8.36328125" style="2" customWidth="1"/>
    <col min="2044" max="2044" width="4.1796875" style="2" customWidth="1"/>
    <col min="2045" max="2045" width="8.36328125" style="2" customWidth="1"/>
    <col min="2046" max="2046" width="8.1796875" style="2" customWidth="1"/>
    <col min="2047" max="2047" width="8" style="2" customWidth="1"/>
    <col min="2048" max="2049" width="9.1796875" style="2"/>
    <col min="2050" max="2050" width="9.36328125" style="2" bestFit="1" customWidth="1"/>
    <col min="2051" max="2292" width="9.1796875" style="2"/>
    <col min="2293" max="2293" width="19.1796875" style="2" customWidth="1"/>
    <col min="2294" max="2294" width="8.36328125" style="2" customWidth="1"/>
    <col min="2295" max="2295" width="5.36328125" style="2" customWidth="1"/>
    <col min="2296" max="2299" width="8.36328125" style="2" customWidth="1"/>
    <col min="2300" max="2300" width="4.1796875" style="2" customWidth="1"/>
    <col min="2301" max="2301" width="8.36328125" style="2" customWidth="1"/>
    <col min="2302" max="2302" width="8.1796875" style="2" customWidth="1"/>
    <col min="2303" max="2303" width="8" style="2" customWidth="1"/>
    <col min="2304" max="2305" width="9.1796875" style="2"/>
    <col min="2306" max="2306" width="9.36328125" style="2" bestFit="1" customWidth="1"/>
    <col min="2307" max="2548" width="9.1796875" style="2"/>
    <col min="2549" max="2549" width="19.1796875" style="2" customWidth="1"/>
    <col min="2550" max="2550" width="8.36328125" style="2" customWidth="1"/>
    <col min="2551" max="2551" width="5.36328125" style="2" customWidth="1"/>
    <col min="2552" max="2555" width="8.36328125" style="2" customWidth="1"/>
    <col min="2556" max="2556" width="4.1796875" style="2" customWidth="1"/>
    <col min="2557" max="2557" width="8.36328125" style="2" customWidth="1"/>
    <col min="2558" max="2558" width="8.1796875" style="2" customWidth="1"/>
    <col min="2559" max="2559" width="8" style="2" customWidth="1"/>
    <col min="2560" max="2561" width="9.1796875" style="2"/>
    <col min="2562" max="2562" width="9.36328125" style="2" bestFit="1" customWidth="1"/>
    <col min="2563" max="2804" width="9.1796875" style="2"/>
    <col min="2805" max="2805" width="19.1796875" style="2" customWidth="1"/>
    <col min="2806" max="2806" width="8.36328125" style="2" customWidth="1"/>
    <col min="2807" max="2807" width="5.36328125" style="2" customWidth="1"/>
    <col min="2808" max="2811" width="8.36328125" style="2" customWidth="1"/>
    <col min="2812" max="2812" width="4.1796875" style="2" customWidth="1"/>
    <col min="2813" max="2813" width="8.36328125" style="2" customWidth="1"/>
    <col min="2814" max="2814" width="8.1796875" style="2" customWidth="1"/>
    <col min="2815" max="2815" width="8" style="2" customWidth="1"/>
    <col min="2816" max="2817" width="9.1796875" style="2"/>
    <col min="2818" max="2818" width="9.36328125" style="2" bestFit="1" customWidth="1"/>
    <col min="2819" max="3060" width="9.1796875" style="2"/>
    <col min="3061" max="3061" width="19.1796875" style="2" customWidth="1"/>
    <col min="3062" max="3062" width="8.36328125" style="2" customWidth="1"/>
    <col min="3063" max="3063" width="5.36328125" style="2" customWidth="1"/>
    <col min="3064" max="3067" width="8.36328125" style="2" customWidth="1"/>
    <col min="3068" max="3068" width="4.1796875" style="2" customWidth="1"/>
    <col min="3069" max="3069" width="8.36328125" style="2" customWidth="1"/>
    <col min="3070" max="3070" width="8.1796875" style="2" customWidth="1"/>
    <col min="3071" max="3071" width="8" style="2" customWidth="1"/>
    <col min="3072" max="3073" width="9.1796875" style="2"/>
    <col min="3074" max="3074" width="9.36328125" style="2" bestFit="1" customWidth="1"/>
    <col min="3075" max="3316" width="9.1796875" style="2"/>
    <col min="3317" max="3317" width="19.1796875" style="2" customWidth="1"/>
    <col min="3318" max="3318" width="8.36328125" style="2" customWidth="1"/>
    <col min="3319" max="3319" width="5.36328125" style="2" customWidth="1"/>
    <col min="3320" max="3323" width="8.36328125" style="2" customWidth="1"/>
    <col min="3324" max="3324" width="4.1796875" style="2" customWidth="1"/>
    <col min="3325" max="3325" width="8.36328125" style="2" customWidth="1"/>
    <col min="3326" max="3326" width="8.1796875" style="2" customWidth="1"/>
    <col min="3327" max="3327" width="8" style="2" customWidth="1"/>
    <col min="3328" max="3329" width="9.1796875" style="2"/>
    <col min="3330" max="3330" width="9.36328125" style="2" bestFit="1" customWidth="1"/>
    <col min="3331" max="3572" width="9.1796875" style="2"/>
    <col min="3573" max="3573" width="19.1796875" style="2" customWidth="1"/>
    <col min="3574" max="3574" width="8.36328125" style="2" customWidth="1"/>
    <col min="3575" max="3575" width="5.36328125" style="2" customWidth="1"/>
    <col min="3576" max="3579" width="8.36328125" style="2" customWidth="1"/>
    <col min="3580" max="3580" width="4.1796875" style="2" customWidth="1"/>
    <col min="3581" max="3581" width="8.36328125" style="2" customWidth="1"/>
    <col min="3582" max="3582" width="8.1796875" style="2" customWidth="1"/>
    <col min="3583" max="3583" width="8" style="2" customWidth="1"/>
    <col min="3584" max="3585" width="9.1796875" style="2"/>
    <col min="3586" max="3586" width="9.36328125" style="2" bestFit="1" customWidth="1"/>
    <col min="3587" max="3828" width="9.1796875" style="2"/>
    <col min="3829" max="3829" width="19.1796875" style="2" customWidth="1"/>
    <col min="3830" max="3830" width="8.36328125" style="2" customWidth="1"/>
    <col min="3831" max="3831" width="5.36328125" style="2" customWidth="1"/>
    <col min="3832" max="3835" width="8.36328125" style="2" customWidth="1"/>
    <col min="3836" max="3836" width="4.1796875" style="2" customWidth="1"/>
    <col min="3837" max="3837" width="8.36328125" style="2" customWidth="1"/>
    <col min="3838" max="3838" width="8.1796875" style="2" customWidth="1"/>
    <col min="3839" max="3839" width="8" style="2" customWidth="1"/>
    <col min="3840" max="3841" width="9.1796875" style="2"/>
    <col min="3842" max="3842" width="9.36328125" style="2" bestFit="1" customWidth="1"/>
    <col min="3843" max="4084" width="9.1796875" style="2"/>
    <col min="4085" max="4085" width="19.1796875" style="2" customWidth="1"/>
    <col min="4086" max="4086" width="8.36328125" style="2" customWidth="1"/>
    <col min="4087" max="4087" width="5.36328125" style="2" customWidth="1"/>
    <col min="4088" max="4091" width="8.36328125" style="2" customWidth="1"/>
    <col min="4092" max="4092" width="4.1796875" style="2" customWidth="1"/>
    <col min="4093" max="4093" width="8.36328125" style="2" customWidth="1"/>
    <col min="4094" max="4094" width="8.1796875" style="2" customWidth="1"/>
    <col min="4095" max="4095" width="8" style="2" customWidth="1"/>
    <col min="4096" max="4097" width="9.1796875" style="2"/>
    <col min="4098" max="4098" width="9.36328125" style="2" bestFit="1" customWidth="1"/>
    <col min="4099" max="4340" width="9.1796875" style="2"/>
    <col min="4341" max="4341" width="19.1796875" style="2" customWidth="1"/>
    <col min="4342" max="4342" width="8.36328125" style="2" customWidth="1"/>
    <col min="4343" max="4343" width="5.36328125" style="2" customWidth="1"/>
    <col min="4344" max="4347" width="8.36328125" style="2" customWidth="1"/>
    <col min="4348" max="4348" width="4.1796875" style="2" customWidth="1"/>
    <col min="4349" max="4349" width="8.36328125" style="2" customWidth="1"/>
    <col min="4350" max="4350" width="8.1796875" style="2" customWidth="1"/>
    <col min="4351" max="4351" width="8" style="2" customWidth="1"/>
    <col min="4352" max="4353" width="9.1796875" style="2"/>
    <col min="4354" max="4354" width="9.36328125" style="2" bestFit="1" customWidth="1"/>
    <col min="4355" max="4596" width="9.1796875" style="2"/>
    <col min="4597" max="4597" width="19.1796875" style="2" customWidth="1"/>
    <col min="4598" max="4598" width="8.36328125" style="2" customWidth="1"/>
    <col min="4599" max="4599" width="5.36328125" style="2" customWidth="1"/>
    <col min="4600" max="4603" width="8.36328125" style="2" customWidth="1"/>
    <col min="4604" max="4604" width="4.1796875" style="2" customWidth="1"/>
    <col min="4605" max="4605" width="8.36328125" style="2" customWidth="1"/>
    <col min="4606" max="4606" width="8.1796875" style="2" customWidth="1"/>
    <col min="4607" max="4607" width="8" style="2" customWidth="1"/>
    <col min="4608" max="4609" width="9.1796875" style="2"/>
    <col min="4610" max="4610" width="9.36328125" style="2" bestFit="1" customWidth="1"/>
    <col min="4611" max="4852" width="9.1796875" style="2"/>
    <col min="4853" max="4853" width="19.1796875" style="2" customWidth="1"/>
    <col min="4854" max="4854" width="8.36328125" style="2" customWidth="1"/>
    <col min="4855" max="4855" width="5.36328125" style="2" customWidth="1"/>
    <col min="4856" max="4859" width="8.36328125" style="2" customWidth="1"/>
    <col min="4860" max="4860" width="4.1796875" style="2" customWidth="1"/>
    <col min="4861" max="4861" width="8.36328125" style="2" customWidth="1"/>
    <col min="4862" max="4862" width="8.1796875" style="2" customWidth="1"/>
    <col min="4863" max="4863" width="8" style="2" customWidth="1"/>
    <col min="4864" max="4865" width="9.1796875" style="2"/>
    <col min="4866" max="4866" width="9.36328125" style="2" bestFit="1" customWidth="1"/>
    <col min="4867" max="5108" width="9.1796875" style="2"/>
    <col min="5109" max="5109" width="19.1796875" style="2" customWidth="1"/>
    <col min="5110" max="5110" width="8.36328125" style="2" customWidth="1"/>
    <col min="5111" max="5111" width="5.36328125" style="2" customWidth="1"/>
    <col min="5112" max="5115" width="8.36328125" style="2" customWidth="1"/>
    <col min="5116" max="5116" width="4.1796875" style="2" customWidth="1"/>
    <col min="5117" max="5117" width="8.36328125" style="2" customWidth="1"/>
    <col min="5118" max="5118" width="8.1796875" style="2" customWidth="1"/>
    <col min="5119" max="5119" width="8" style="2" customWidth="1"/>
    <col min="5120" max="5121" width="9.1796875" style="2"/>
    <col min="5122" max="5122" width="9.36328125" style="2" bestFit="1" customWidth="1"/>
    <col min="5123" max="5364" width="9.1796875" style="2"/>
    <col min="5365" max="5365" width="19.1796875" style="2" customWidth="1"/>
    <col min="5366" max="5366" width="8.36328125" style="2" customWidth="1"/>
    <col min="5367" max="5367" width="5.36328125" style="2" customWidth="1"/>
    <col min="5368" max="5371" width="8.36328125" style="2" customWidth="1"/>
    <col min="5372" max="5372" width="4.1796875" style="2" customWidth="1"/>
    <col min="5373" max="5373" width="8.36328125" style="2" customWidth="1"/>
    <col min="5374" max="5374" width="8.1796875" style="2" customWidth="1"/>
    <col min="5375" max="5375" width="8" style="2" customWidth="1"/>
    <col min="5376" max="5377" width="9.1796875" style="2"/>
    <col min="5378" max="5378" width="9.36328125" style="2" bestFit="1" customWidth="1"/>
    <col min="5379" max="5620" width="9.1796875" style="2"/>
    <col min="5621" max="5621" width="19.1796875" style="2" customWidth="1"/>
    <col min="5622" max="5622" width="8.36328125" style="2" customWidth="1"/>
    <col min="5623" max="5623" width="5.36328125" style="2" customWidth="1"/>
    <col min="5624" max="5627" width="8.36328125" style="2" customWidth="1"/>
    <col min="5628" max="5628" width="4.1796875" style="2" customWidth="1"/>
    <col min="5629" max="5629" width="8.36328125" style="2" customWidth="1"/>
    <col min="5630" max="5630" width="8.1796875" style="2" customWidth="1"/>
    <col min="5631" max="5631" width="8" style="2" customWidth="1"/>
    <col min="5632" max="5633" width="9.1796875" style="2"/>
    <col min="5634" max="5634" width="9.36328125" style="2" bestFit="1" customWidth="1"/>
    <col min="5635" max="5876" width="9.1796875" style="2"/>
    <col min="5877" max="5877" width="19.1796875" style="2" customWidth="1"/>
    <col min="5878" max="5878" width="8.36328125" style="2" customWidth="1"/>
    <col min="5879" max="5879" width="5.36328125" style="2" customWidth="1"/>
    <col min="5880" max="5883" width="8.36328125" style="2" customWidth="1"/>
    <col min="5884" max="5884" width="4.1796875" style="2" customWidth="1"/>
    <col min="5885" max="5885" width="8.36328125" style="2" customWidth="1"/>
    <col min="5886" max="5886" width="8.1796875" style="2" customWidth="1"/>
    <col min="5887" max="5887" width="8" style="2" customWidth="1"/>
    <col min="5888" max="5889" width="9.1796875" style="2"/>
    <col min="5890" max="5890" width="9.36328125" style="2" bestFit="1" customWidth="1"/>
    <col min="5891" max="6132" width="9.1796875" style="2"/>
    <col min="6133" max="6133" width="19.1796875" style="2" customWidth="1"/>
    <col min="6134" max="6134" width="8.36328125" style="2" customWidth="1"/>
    <col min="6135" max="6135" width="5.36328125" style="2" customWidth="1"/>
    <col min="6136" max="6139" width="8.36328125" style="2" customWidth="1"/>
    <col min="6140" max="6140" width="4.1796875" style="2" customWidth="1"/>
    <col min="6141" max="6141" width="8.36328125" style="2" customWidth="1"/>
    <col min="6142" max="6142" width="8.1796875" style="2" customWidth="1"/>
    <col min="6143" max="6143" width="8" style="2" customWidth="1"/>
    <col min="6144" max="6145" width="9.1796875" style="2"/>
    <col min="6146" max="6146" width="9.36328125" style="2" bestFit="1" customWidth="1"/>
    <col min="6147" max="6388" width="9.1796875" style="2"/>
    <col min="6389" max="6389" width="19.1796875" style="2" customWidth="1"/>
    <col min="6390" max="6390" width="8.36328125" style="2" customWidth="1"/>
    <col min="6391" max="6391" width="5.36328125" style="2" customWidth="1"/>
    <col min="6392" max="6395" width="8.36328125" style="2" customWidth="1"/>
    <col min="6396" max="6396" width="4.1796875" style="2" customWidth="1"/>
    <col min="6397" max="6397" width="8.36328125" style="2" customWidth="1"/>
    <col min="6398" max="6398" width="8.1796875" style="2" customWidth="1"/>
    <col min="6399" max="6399" width="8" style="2" customWidth="1"/>
    <col min="6400" max="6401" width="9.1796875" style="2"/>
    <col min="6402" max="6402" width="9.36328125" style="2" bestFit="1" customWidth="1"/>
    <col min="6403" max="6644" width="9.1796875" style="2"/>
    <col min="6645" max="6645" width="19.1796875" style="2" customWidth="1"/>
    <col min="6646" max="6646" width="8.36328125" style="2" customWidth="1"/>
    <col min="6647" max="6647" width="5.36328125" style="2" customWidth="1"/>
    <col min="6648" max="6651" width="8.36328125" style="2" customWidth="1"/>
    <col min="6652" max="6652" width="4.1796875" style="2" customWidth="1"/>
    <col min="6653" max="6653" width="8.36328125" style="2" customWidth="1"/>
    <col min="6654" max="6654" width="8.1796875" style="2" customWidth="1"/>
    <col min="6655" max="6655" width="8" style="2" customWidth="1"/>
    <col min="6656" max="6657" width="9.1796875" style="2"/>
    <col min="6658" max="6658" width="9.36328125" style="2" bestFit="1" customWidth="1"/>
    <col min="6659" max="6900" width="9.1796875" style="2"/>
    <col min="6901" max="6901" width="19.1796875" style="2" customWidth="1"/>
    <col min="6902" max="6902" width="8.36328125" style="2" customWidth="1"/>
    <col min="6903" max="6903" width="5.36328125" style="2" customWidth="1"/>
    <col min="6904" max="6907" width="8.36328125" style="2" customWidth="1"/>
    <col min="6908" max="6908" width="4.1796875" style="2" customWidth="1"/>
    <col min="6909" max="6909" width="8.36328125" style="2" customWidth="1"/>
    <col min="6910" max="6910" width="8.1796875" style="2" customWidth="1"/>
    <col min="6911" max="6911" width="8" style="2" customWidth="1"/>
    <col min="6912" max="6913" width="9.1796875" style="2"/>
    <col min="6914" max="6914" width="9.36328125" style="2" bestFit="1" customWidth="1"/>
    <col min="6915" max="7156" width="9.1796875" style="2"/>
    <col min="7157" max="7157" width="19.1796875" style="2" customWidth="1"/>
    <col min="7158" max="7158" width="8.36328125" style="2" customWidth="1"/>
    <col min="7159" max="7159" width="5.36328125" style="2" customWidth="1"/>
    <col min="7160" max="7163" width="8.36328125" style="2" customWidth="1"/>
    <col min="7164" max="7164" width="4.1796875" style="2" customWidth="1"/>
    <col min="7165" max="7165" width="8.36328125" style="2" customWidth="1"/>
    <col min="7166" max="7166" width="8.1796875" style="2" customWidth="1"/>
    <col min="7167" max="7167" width="8" style="2" customWidth="1"/>
    <col min="7168" max="7169" width="9.1796875" style="2"/>
    <col min="7170" max="7170" width="9.36328125" style="2" bestFit="1" customWidth="1"/>
    <col min="7171" max="7412" width="9.1796875" style="2"/>
    <col min="7413" max="7413" width="19.1796875" style="2" customWidth="1"/>
    <col min="7414" max="7414" width="8.36328125" style="2" customWidth="1"/>
    <col min="7415" max="7415" width="5.36328125" style="2" customWidth="1"/>
    <col min="7416" max="7419" width="8.36328125" style="2" customWidth="1"/>
    <col min="7420" max="7420" width="4.1796875" style="2" customWidth="1"/>
    <col min="7421" max="7421" width="8.36328125" style="2" customWidth="1"/>
    <col min="7422" max="7422" width="8.1796875" style="2" customWidth="1"/>
    <col min="7423" max="7423" width="8" style="2" customWidth="1"/>
    <col min="7424" max="7425" width="9.1796875" style="2"/>
    <col min="7426" max="7426" width="9.36328125" style="2" bestFit="1" customWidth="1"/>
    <col min="7427" max="7668" width="9.1796875" style="2"/>
    <col min="7669" max="7669" width="19.1796875" style="2" customWidth="1"/>
    <col min="7670" max="7670" width="8.36328125" style="2" customWidth="1"/>
    <col min="7671" max="7671" width="5.36328125" style="2" customWidth="1"/>
    <col min="7672" max="7675" width="8.36328125" style="2" customWidth="1"/>
    <col min="7676" max="7676" width="4.1796875" style="2" customWidth="1"/>
    <col min="7677" max="7677" width="8.36328125" style="2" customWidth="1"/>
    <col min="7678" max="7678" width="8.1796875" style="2" customWidth="1"/>
    <col min="7679" max="7679" width="8" style="2" customWidth="1"/>
    <col min="7680" max="7681" width="9.1796875" style="2"/>
    <col min="7682" max="7682" width="9.36328125" style="2" bestFit="1" customWidth="1"/>
    <col min="7683" max="7924" width="9.1796875" style="2"/>
    <col min="7925" max="7925" width="19.1796875" style="2" customWidth="1"/>
    <col min="7926" max="7926" width="8.36328125" style="2" customWidth="1"/>
    <col min="7927" max="7927" width="5.36328125" style="2" customWidth="1"/>
    <col min="7928" max="7931" width="8.36328125" style="2" customWidth="1"/>
    <col min="7932" max="7932" width="4.1796875" style="2" customWidth="1"/>
    <col min="7933" max="7933" width="8.36328125" style="2" customWidth="1"/>
    <col min="7934" max="7934" width="8.1796875" style="2" customWidth="1"/>
    <col min="7935" max="7935" width="8" style="2" customWidth="1"/>
    <col min="7936" max="7937" width="9.1796875" style="2"/>
    <col min="7938" max="7938" width="9.36328125" style="2" bestFit="1" customWidth="1"/>
    <col min="7939" max="8180" width="9.1796875" style="2"/>
    <col min="8181" max="8181" width="19.1796875" style="2" customWidth="1"/>
    <col min="8182" max="8182" width="8.36328125" style="2" customWidth="1"/>
    <col min="8183" max="8183" width="5.36328125" style="2" customWidth="1"/>
    <col min="8184" max="8187" width="8.36328125" style="2" customWidth="1"/>
    <col min="8188" max="8188" width="4.1796875" style="2" customWidth="1"/>
    <col min="8189" max="8189" width="8.36328125" style="2" customWidth="1"/>
    <col min="8190" max="8190" width="8.1796875" style="2" customWidth="1"/>
    <col min="8191" max="8191" width="8" style="2" customWidth="1"/>
    <col min="8192" max="8193" width="9.1796875" style="2"/>
    <col min="8194" max="8194" width="9.36328125" style="2" bestFit="1" customWidth="1"/>
    <col min="8195" max="8436" width="9.1796875" style="2"/>
    <col min="8437" max="8437" width="19.1796875" style="2" customWidth="1"/>
    <col min="8438" max="8438" width="8.36328125" style="2" customWidth="1"/>
    <col min="8439" max="8439" width="5.36328125" style="2" customWidth="1"/>
    <col min="8440" max="8443" width="8.36328125" style="2" customWidth="1"/>
    <col min="8444" max="8444" width="4.1796875" style="2" customWidth="1"/>
    <col min="8445" max="8445" width="8.36328125" style="2" customWidth="1"/>
    <col min="8446" max="8446" width="8.1796875" style="2" customWidth="1"/>
    <col min="8447" max="8447" width="8" style="2" customWidth="1"/>
    <col min="8448" max="8449" width="9.1796875" style="2"/>
    <col min="8450" max="8450" width="9.36328125" style="2" bestFit="1" customWidth="1"/>
    <col min="8451" max="8692" width="9.1796875" style="2"/>
    <col min="8693" max="8693" width="19.1796875" style="2" customWidth="1"/>
    <col min="8694" max="8694" width="8.36328125" style="2" customWidth="1"/>
    <col min="8695" max="8695" width="5.36328125" style="2" customWidth="1"/>
    <col min="8696" max="8699" width="8.36328125" style="2" customWidth="1"/>
    <col min="8700" max="8700" width="4.1796875" style="2" customWidth="1"/>
    <col min="8701" max="8701" width="8.36328125" style="2" customWidth="1"/>
    <col min="8702" max="8702" width="8.1796875" style="2" customWidth="1"/>
    <col min="8703" max="8703" width="8" style="2" customWidth="1"/>
    <col min="8704" max="8705" width="9.1796875" style="2"/>
    <col min="8706" max="8706" width="9.36328125" style="2" bestFit="1" customWidth="1"/>
    <col min="8707" max="8948" width="9.1796875" style="2"/>
    <col min="8949" max="8949" width="19.1796875" style="2" customWidth="1"/>
    <col min="8950" max="8950" width="8.36328125" style="2" customWidth="1"/>
    <col min="8951" max="8951" width="5.36328125" style="2" customWidth="1"/>
    <col min="8952" max="8955" width="8.36328125" style="2" customWidth="1"/>
    <col min="8956" max="8956" width="4.1796875" style="2" customWidth="1"/>
    <col min="8957" max="8957" width="8.36328125" style="2" customWidth="1"/>
    <col min="8958" max="8958" width="8.1796875" style="2" customWidth="1"/>
    <col min="8959" max="8959" width="8" style="2" customWidth="1"/>
    <col min="8960" max="8961" width="9.1796875" style="2"/>
    <col min="8962" max="8962" width="9.36328125" style="2" bestFit="1" customWidth="1"/>
    <col min="8963" max="9204" width="9.1796875" style="2"/>
    <col min="9205" max="9205" width="19.1796875" style="2" customWidth="1"/>
    <col min="9206" max="9206" width="8.36328125" style="2" customWidth="1"/>
    <col min="9207" max="9207" width="5.36328125" style="2" customWidth="1"/>
    <col min="9208" max="9211" width="8.36328125" style="2" customWidth="1"/>
    <col min="9212" max="9212" width="4.1796875" style="2" customWidth="1"/>
    <col min="9213" max="9213" width="8.36328125" style="2" customWidth="1"/>
    <col min="9214" max="9214" width="8.1796875" style="2" customWidth="1"/>
    <col min="9215" max="9215" width="8" style="2" customWidth="1"/>
    <col min="9216" max="9217" width="9.1796875" style="2"/>
    <col min="9218" max="9218" width="9.36328125" style="2" bestFit="1" customWidth="1"/>
    <col min="9219" max="9460" width="9.1796875" style="2"/>
    <col min="9461" max="9461" width="19.1796875" style="2" customWidth="1"/>
    <col min="9462" max="9462" width="8.36328125" style="2" customWidth="1"/>
    <col min="9463" max="9463" width="5.36328125" style="2" customWidth="1"/>
    <col min="9464" max="9467" width="8.36328125" style="2" customWidth="1"/>
    <col min="9468" max="9468" width="4.1796875" style="2" customWidth="1"/>
    <col min="9469" max="9469" width="8.36328125" style="2" customWidth="1"/>
    <col min="9470" max="9470" width="8.1796875" style="2" customWidth="1"/>
    <col min="9471" max="9471" width="8" style="2" customWidth="1"/>
    <col min="9472" max="9473" width="9.1796875" style="2"/>
    <col min="9474" max="9474" width="9.36328125" style="2" bestFit="1" customWidth="1"/>
    <col min="9475" max="9716" width="9.1796875" style="2"/>
    <col min="9717" max="9717" width="19.1796875" style="2" customWidth="1"/>
    <col min="9718" max="9718" width="8.36328125" style="2" customWidth="1"/>
    <col min="9719" max="9719" width="5.36328125" style="2" customWidth="1"/>
    <col min="9720" max="9723" width="8.36328125" style="2" customWidth="1"/>
    <col min="9724" max="9724" width="4.1796875" style="2" customWidth="1"/>
    <col min="9725" max="9725" width="8.36328125" style="2" customWidth="1"/>
    <col min="9726" max="9726" width="8.1796875" style="2" customWidth="1"/>
    <col min="9727" max="9727" width="8" style="2" customWidth="1"/>
    <col min="9728" max="9729" width="9.1796875" style="2"/>
    <col min="9730" max="9730" width="9.36328125" style="2" bestFit="1" customWidth="1"/>
    <col min="9731" max="9972" width="9.1796875" style="2"/>
    <col min="9973" max="9973" width="19.1796875" style="2" customWidth="1"/>
    <col min="9974" max="9974" width="8.36328125" style="2" customWidth="1"/>
    <col min="9975" max="9975" width="5.36328125" style="2" customWidth="1"/>
    <col min="9976" max="9979" width="8.36328125" style="2" customWidth="1"/>
    <col min="9980" max="9980" width="4.1796875" style="2" customWidth="1"/>
    <col min="9981" max="9981" width="8.36328125" style="2" customWidth="1"/>
    <col min="9982" max="9982" width="8.1796875" style="2" customWidth="1"/>
    <col min="9983" max="9983" width="8" style="2" customWidth="1"/>
    <col min="9984" max="9985" width="9.1796875" style="2"/>
    <col min="9986" max="9986" width="9.36328125" style="2" bestFit="1" customWidth="1"/>
    <col min="9987" max="10228" width="9.1796875" style="2"/>
    <col min="10229" max="10229" width="19.1796875" style="2" customWidth="1"/>
    <col min="10230" max="10230" width="8.36328125" style="2" customWidth="1"/>
    <col min="10231" max="10231" width="5.36328125" style="2" customWidth="1"/>
    <col min="10232" max="10235" width="8.36328125" style="2" customWidth="1"/>
    <col min="10236" max="10236" width="4.1796875" style="2" customWidth="1"/>
    <col min="10237" max="10237" width="8.36328125" style="2" customWidth="1"/>
    <col min="10238" max="10238" width="8.1796875" style="2" customWidth="1"/>
    <col min="10239" max="10239" width="8" style="2" customWidth="1"/>
    <col min="10240" max="10241" width="9.1796875" style="2"/>
    <col min="10242" max="10242" width="9.36328125" style="2" bestFit="1" customWidth="1"/>
    <col min="10243" max="10484" width="9.1796875" style="2"/>
    <col min="10485" max="10485" width="19.1796875" style="2" customWidth="1"/>
    <col min="10486" max="10486" width="8.36328125" style="2" customWidth="1"/>
    <col min="10487" max="10487" width="5.36328125" style="2" customWidth="1"/>
    <col min="10488" max="10491" width="8.36328125" style="2" customWidth="1"/>
    <col min="10492" max="10492" width="4.1796875" style="2" customWidth="1"/>
    <col min="10493" max="10493" width="8.36328125" style="2" customWidth="1"/>
    <col min="10494" max="10494" width="8.1796875" style="2" customWidth="1"/>
    <col min="10495" max="10495" width="8" style="2" customWidth="1"/>
    <col min="10496" max="10497" width="9.1796875" style="2"/>
    <col min="10498" max="10498" width="9.36328125" style="2" bestFit="1" customWidth="1"/>
    <col min="10499" max="10740" width="9.1796875" style="2"/>
    <col min="10741" max="10741" width="19.1796875" style="2" customWidth="1"/>
    <col min="10742" max="10742" width="8.36328125" style="2" customWidth="1"/>
    <col min="10743" max="10743" width="5.36328125" style="2" customWidth="1"/>
    <col min="10744" max="10747" width="8.36328125" style="2" customWidth="1"/>
    <col min="10748" max="10748" width="4.1796875" style="2" customWidth="1"/>
    <col min="10749" max="10749" width="8.36328125" style="2" customWidth="1"/>
    <col min="10750" max="10750" width="8.1796875" style="2" customWidth="1"/>
    <col min="10751" max="10751" width="8" style="2" customWidth="1"/>
    <col min="10752" max="10753" width="9.1796875" style="2"/>
    <col min="10754" max="10754" width="9.36328125" style="2" bestFit="1" customWidth="1"/>
    <col min="10755" max="10996" width="9.1796875" style="2"/>
    <col min="10997" max="10997" width="19.1796875" style="2" customWidth="1"/>
    <col min="10998" max="10998" width="8.36328125" style="2" customWidth="1"/>
    <col min="10999" max="10999" width="5.36328125" style="2" customWidth="1"/>
    <col min="11000" max="11003" width="8.36328125" style="2" customWidth="1"/>
    <col min="11004" max="11004" width="4.1796875" style="2" customWidth="1"/>
    <col min="11005" max="11005" width="8.36328125" style="2" customWidth="1"/>
    <col min="11006" max="11006" width="8.1796875" style="2" customWidth="1"/>
    <col min="11007" max="11007" width="8" style="2" customWidth="1"/>
    <col min="11008" max="11009" width="9.1796875" style="2"/>
    <col min="11010" max="11010" width="9.36328125" style="2" bestFit="1" customWidth="1"/>
    <col min="11011" max="11252" width="9.1796875" style="2"/>
    <col min="11253" max="11253" width="19.1796875" style="2" customWidth="1"/>
    <col min="11254" max="11254" width="8.36328125" style="2" customWidth="1"/>
    <col min="11255" max="11255" width="5.36328125" style="2" customWidth="1"/>
    <col min="11256" max="11259" width="8.36328125" style="2" customWidth="1"/>
    <col min="11260" max="11260" width="4.1796875" style="2" customWidth="1"/>
    <col min="11261" max="11261" width="8.36328125" style="2" customWidth="1"/>
    <col min="11262" max="11262" width="8.1796875" style="2" customWidth="1"/>
    <col min="11263" max="11263" width="8" style="2" customWidth="1"/>
    <col min="11264" max="11265" width="9.1796875" style="2"/>
    <col min="11266" max="11266" width="9.36328125" style="2" bestFit="1" customWidth="1"/>
    <col min="11267" max="11508" width="9.1796875" style="2"/>
    <col min="11509" max="11509" width="19.1796875" style="2" customWidth="1"/>
    <col min="11510" max="11510" width="8.36328125" style="2" customWidth="1"/>
    <col min="11511" max="11511" width="5.36328125" style="2" customWidth="1"/>
    <col min="11512" max="11515" width="8.36328125" style="2" customWidth="1"/>
    <col min="11516" max="11516" width="4.1796875" style="2" customWidth="1"/>
    <col min="11517" max="11517" width="8.36328125" style="2" customWidth="1"/>
    <col min="11518" max="11518" width="8.1796875" style="2" customWidth="1"/>
    <col min="11519" max="11519" width="8" style="2" customWidth="1"/>
    <col min="11520" max="11521" width="9.1796875" style="2"/>
    <col min="11522" max="11522" width="9.36328125" style="2" bestFit="1" customWidth="1"/>
    <col min="11523" max="11764" width="9.1796875" style="2"/>
    <col min="11765" max="11765" width="19.1796875" style="2" customWidth="1"/>
    <col min="11766" max="11766" width="8.36328125" style="2" customWidth="1"/>
    <col min="11767" max="11767" width="5.36328125" style="2" customWidth="1"/>
    <col min="11768" max="11771" width="8.36328125" style="2" customWidth="1"/>
    <col min="11772" max="11772" width="4.1796875" style="2" customWidth="1"/>
    <col min="11773" max="11773" width="8.36328125" style="2" customWidth="1"/>
    <col min="11774" max="11774" width="8.1796875" style="2" customWidth="1"/>
    <col min="11775" max="11775" width="8" style="2" customWidth="1"/>
    <col min="11776" max="11777" width="9.1796875" style="2"/>
    <col min="11778" max="11778" width="9.36328125" style="2" bestFit="1" customWidth="1"/>
    <col min="11779" max="12020" width="9.1796875" style="2"/>
    <col min="12021" max="12021" width="19.1796875" style="2" customWidth="1"/>
    <col min="12022" max="12022" width="8.36328125" style="2" customWidth="1"/>
    <col min="12023" max="12023" width="5.36328125" style="2" customWidth="1"/>
    <col min="12024" max="12027" width="8.36328125" style="2" customWidth="1"/>
    <col min="12028" max="12028" width="4.1796875" style="2" customWidth="1"/>
    <col min="12029" max="12029" width="8.36328125" style="2" customWidth="1"/>
    <col min="12030" max="12030" width="8.1796875" style="2" customWidth="1"/>
    <col min="12031" max="12031" width="8" style="2" customWidth="1"/>
    <col min="12032" max="12033" width="9.1796875" style="2"/>
    <col min="12034" max="12034" width="9.36328125" style="2" bestFit="1" customWidth="1"/>
    <col min="12035" max="12276" width="9.1796875" style="2"/>
    <col min="12277" max="12277" width="19.1796875" style="2" customWidth="1"/>
    <col min="12278" max="12278" width="8.36328125" style="2" customWidth="1"/>
    <col min="12279" max="12279" width="5.36328125" style="2" customWidth="1"/>
    <col min="12280" max="12283" width="8.36328125" style="2" customWidth="1"/>
    <col min="12284" max="12284" width="4.1796875" style="2" customWidth="1"/>
    <col min="12285" max="12285" width="8.36328125" style="2" customWidth="1"/>
    <col min="12286" max="12286" width="8.1796875" style="2" customWidth="1"/>
    <col min="12287" max="12287" width="8" style="2" customWidth="1"/>
    <col min="12288" max="12289" width="9.1796875" style="2"/>
    <col min="12290" max="12290" width="9.36328125" style="2" bestFit="1" customWidth="1"/>
    <col min="12291" max="12532" width="9.1796875" style="2"/>
    <col min="12533" max="12533" width="19.1796875" style="2" customWidth="1"/>
    <col min="12534" max="12534" width="8.36328125" style="2" customWidth="1"/>
    <col min="12535" max="12535" width="5.36328125" style="2" customWidth="1"/>
    <col min="12536" max="12539" width="8.36328125" style="2" customWidth="1"/>
    <col min="12540" max="12540" width="4.1796875" style="2" customWidth="1"/>
    <col min="12541" max="12541" width="8.36328125" style="2" customWidth="1"/>
    <col min="12542" max="12542" width="8.1796875" style="2" customWidth="1"/>
    <col min="12543" max="12543" width="8" style="2" customWidth="1"/>
    <col min="12544" max="12545" width="9.1796875" style="2"/>
    <col min="12546" max="12546" width="9.36328125" style="2" bestFit="1" customWidth="1"/>
    <col min="12547" max="12788" width="9.1796875" style="2"/>
    <col min="12789" max="12789" width="19.1796875" style="2" customWidth="1"/>
    <col min="12790" max="12790" width="8.36328125" style="2" customWidth="1"/>
    <col min="12791" max="12791" width="5.36328125" style="2" customWidth="1"/>
    <col min="12792" max="12795" width="8.36328125" style="2" customWidth="1"/>
    <col min="12796" max="12796" width="4.1796875" style="2" customWidth="1"/>
    <col min="12797" max="12797" width="8.36328125" style="2" customWidth="1"/>
    <col min="12798" max="12798" width="8.1796875" style="2" customWidth="1"/>
    <col min="12799" max="12799" width="8" style="2" customWidth="1"/>
    <col min="12800" max="12801" width="9.1796875" style="2"/>
    <col min="12802" max="12802" width="9.36328125" style="2" bestFit="1" customWidth="1"/>
    <col min="12803" max="13044" width="9.1796875" style="2"/>
    <col min="13045" max="13045" width="19.1796875" style="2" customWidth="1"/>
    <col min="13046" max="13046" width="8.36328125" style="2" customWidth="1"/>
    <col min="13047" max="13047" width="5.36328125" style="2" customWidth="1"/>
    <col min="13048" max="13051" width="8.36328125" style="2" customWidth="1"/>
    <col min="13052" max="13052" width="4.1796875" style="2" customWidth="1"/>
    <col min="13053" max="13053" width="8.36328125" style="2" customWidth="1"/>
    <col min="13054" max="13054" width="8.1796875" style="2" customWidth="1"/>
    <col min="13055" max="13055" width="8" style="2" customWidth="1"/>
    <col min="13056" max="13057" width="9.1796875" style="2"/>
    <col min="13058" max="13058" width="9.36328125" style="2" bestFit="1" customWidth="1"/>
    <col min="13059" max="13300" width="9.1796875" style="2"/>
    <col min="13301" max="13301" width="19.1796875" style="2" customWidth="1"/>
    <col min="13302" max="13302" width="8.36328125" style="2" customWidth="1"/>
    <col min="13303" max="13303" width="5.36328125" style="2" customWidth="1"/>
    <col min="13304" max="13307" width="8.36328125" style="2" customWidth="1"/>
    <col min="13308" max="13308" width="4.1796875" style="2" customWidth="1"/>
    <col min="13309" max="13309" width="8.36328125" style="2" customWidth="1"/>
    <col min="13310" max="13310" width="8.1796875" style="2" customWidth="1"/>
    <col min="13311" max="13311" width="8" style="2" customWidth="1"/>
    <col min="13312" max="13313" width="9.1796875" style="2"/>
    <col min="13314" max="13314" width="9.36328125" style="2" bestFit="1" customWidth="1"/>
    <col min="13315" max="13556" width="9.1796875" style="2"/>
    <col min="13557" max="13557" width="19.1796875" style="2" customWidth="1"/>
    <col min="13558" max="13558" width="8.36328125" style="2" customWidth="1"/>
    <col min="13559" max="13559" width="5.36328125" style="2" customWidth="1"/>
    <col min="13560" max="13563" width="8.36328125" style="2" customWidth="1"/>
    <col min="13564" max="13564" width="4.1796875" style="2" customWidth="1"/>
    <col min="13565" max="13565" width="8.36328125" style="2" customWidth="1"/>
    <col min="13566" max="13566" width="8.1796875" style="2" customWidth="1"/>
    <col min="13567" max="13567" width="8" style="2" customWidth="1"/>
    <col min="13568" max="13569" width="9.1796875" style="2"/>
    <col min="13570" max="13570" width="9.36328125" style="2" bestFit="1" customWidth="1"/>
    <col min="13571" max="13812" width="9.1796875" style="2"/>
    <col min="13813" max="13813" width="19.1796875" style="2" customWidth="1"/>
    <col min="13814" max="13814" width="8.36328125" style="2" customWidth="1"/>
    <col min="13815" max="13815" width="5.36328125" style="2" customWidth="1"/>
    <col min="13816" max="13819" width="8.36328125" style="2" customWidth="1"/>
    <col min="13820" max="13820" width="4.1796875" style="2" customWidth="1"/>
    <col min="13821" max="13821" width="8.36328125" style="2" customWidth="1"/>
    <col min="13822" max="13822" width="8.1796875" style="2" customWidth="1"/>
    <col min="13823" max="13823" width="8" style="2" customWidth="1"/>
    <col min="13824" max="13825" width="9.1796875" style="2"/>
    <col min="13826" max="13826" width="9.36328125" style="2" bestFit="1" customWidth="1"/>
    <col min="13827" max="14068" width="9.1796875" style="2"/>
    <col min="14069" max="14069" width="19.1796875" style="2" customWidth="1"/>
    <col min="14070" max="14070" width="8.36328125" style="2" customWidth="1"/>
    <col min="14071" max="14071" width="5.36328125" style="2" customWidth="1"/>
    <col min="14072" max="14075" width="8.36328125" style="2" customWidth="1"/>
    <col min="14076" max="14076" width="4.1796875" style="2" customWidth="1"/>
    <col min="14077" max="14077" width="8.36328125" style="2" customWidth="1"/>
    <col min="14078" max="14078" width="8.1796875" style="2" customWidth="1"/>
    <col min="14079" max="14079" width="8" style="2" customWidth="1"/>
    <col min="14080" max="14081" width="9.1796875" style="2"/>
    <col min="14082" max="14082" width="9.36328125" style="2" bestFit="1" customWidth="1"/>
    <col min="14083" max="14324" width="9.1796875" style="2"/>
    <col min="14325" max="14325" width="19.1796875" style="2" customWidth="1"/>
    <col min="14326" max="14326" width="8.36328125" style="2" customWidth="1"/>
    <col min="14327" max="14327" width="5.36328125" style="2" customWidth="1"/>
    <col min="14328" max="14331" width="8.36328125" style="2" customWidth="1"/>
    <col min="14332" max="14332" width="4.1796875" style="2" customWidth="1"/>
    <col min="14333" max="14333" width="8.36328125" style="2" customWidth="1"/>
    <col min="14334" max="14334" width="8.1796875" style="2" customWidth="1"/>
    <col min="14335" max="14335" width="8" style="2" customWidth="1"/>
    <col min="14336" max="14337" width="9.1796875" style="2"/>
    <col min="14338" max="14338" width="9.36328125" style="2" bestFit="1" customWidth="1"/>
    <col min="14339" max="14580" width="9.1796875" style="2"/>
    <col min="14581" max="14581" width="19.1796875" style="2" customWidth="1"/>
    <col min="14582" max="14582" width="8.36328125" style="2" customWidth="1"/>
    <col min="14583" max="14583" width="5.36328125" style="2" customWidth="1"/>
    <col min="14584" max="14587" width="8.36328125" style="2" customWidth="1"/>
    <col min="14588" max="14588" width="4.1796875" style="2" customWidth="1"/>
    <col min="14589" max="14589" width="8.36328125" style="2" customWidth="1"/>
    <col min="14590" max="14590" width="8.1796875" style="2" customWidth="1"/>
    <col min="14591" max="14591" width="8" style="2" customWidth="1"/>
    <col min="14592" max="14593" width="9.1796875" style="2"/>
    <col min="14594" max="14594" width="9.36328125" style="2" bestFit="1" customWidth="1"/>
    <col min="14595" max="14836" width="9.1796875" style="2"/>
    <col min="14837" max="14837" width="19.1796875" style="2" customWidth="1"/>
    <col min="14838" max="14838" width="8.36328125" style="2" customWidth="1"/>
    <col min="14839" max="14839" width="5.36328125" style="2" customWidth="1"/>
    <col min="14840" max="14843" width="8.36328125" style="2" customWidth="1"/>
    <col min="14844" max="14844" width="4.1796875" style="2" customWidth="1"/>
    <col min="14845" max="14845" width="8.36328125" style="2" customWidth="1"/>
    <col min="14846" max="14846" width="8.1796875" style="2" customWidth="1"/>
    <col min="14847" max="14847" width="8" style="2" customWidth="1"/>
    <col min="14848" max="14849" width="9.1796875" style="2"/>
    <col min="14850" max="14850" width="9.36328125" style="2" bestFit="1" customWidth="1"/>
    <col min="14851" max="15092" width="9.1796875" style="2"/>
    <col min="15093" max="15093" width="19.1796875" style="2" customWidth="1"/>
    <col min="15094" max="15094" width="8.36328125" style="2" customWidth="1"/>
    <col min="15095" max="15095" width="5.36328125" style="2" customWidth="1"/>
    <col min="15096" max="15099" width="8.36328125" style="2" customWidth="1"/>
    <col min="15100" max="15100" width="4.1796875" style="2" customWidth="1"/>
    <col min="15101" max="15101" width="8.36328125" style="2" customWidth="1"/>
    <col min="15102" max="15102" width="8.1796875" style="2" customWidth="1"/>
    <col min="15103" max="15103" width="8" style="2" customWidth="1"/>
    <col min="15104" max="15105" width="9.1796875" style="2"/>
    <col min="15106" max="15106" width="9.36328125" style="2" bestFit="1" customWidth="1"/>
    <col min="15107" max="15348" width="9.1796875" style="2"/>
    <col min="15349" max="15349" width="19.1796875" style="2" customWidth="1"/>
    <col min="15350" max="15350" width="8.36328125" style="2" customWidth="1"/>
    <col min="15351" max="15351" width="5.36328125" style="2" customWidth="1"/>
    <col min="15352" max="15355" width="8.36328125" style="2" customWidth="1"/>
    <col min="15356" max="15356" width="4.1796875" style="2" customWidth="1"/>
    <col min="15357" max="15357" width="8.36328125" style="2" customWidth="1"/>
    <col min="15358" max="15358" width="8.1796875" style="2" customWidth="1"/>
    <col min="15359" max="15359" width="8" style="2" customWidth="1"/>
    <col min="15360" max="15361" width="9.1796875" style="2"/>
    <col min="15362" max="15362" width="9.36328125" style="2" bestFit="1" customWidth="1"/>
    <col min="15363" max="15604" width="9.1796875" style="2"/>
    <col min="15605" max="15605" width="19.1796875" style="2" customWidth="1"/>
    <col min="15606" max="15606" width="8.36328125" style="2" customWidth="1"/>
    <col min="15607" max="15607" width="5.36328125" style="2" customWidth="1"/>
    <col min="15608" max="15611" width="8.36328125" style="2" customWidth="1"/>
    <col min="15612" max="15612" width="4.1796875" style="2" customWidth="1"/>
    <col min="15613" max="15613" width="8.36328125" style="2" customWidth="1"/>
    <col min="15614" max="15614" width="8.1796875" style="2" customWidth="1"/>
    <col min="15615" max="15615" width="8" style="2" customWidth="1"/>
    <col min="15616" max="15617" width="9.1796875" style="2"/>
    <col min="15618" max="15618" width="9.36328125" style="2" bestFit="1" customWidth="1"/>
    <col min="15619" max="15860" width="9.1796875" style="2"/>
    <col min="15861" max="15861" width="19.1796875" style="2" customWidth="1"/>
    <col min="15862" max="15862" width="8.36328125" style="2" customWidth="1"/>
    <col min="15863" max="15863" width="5.36328125" style="2" customWidth="1"/>
    <col min="15864" max="15867" width="8.36328125" style="2" customWidth="1"/>
    <col min="15868" max="15868" width="4.1796875" style="2" customWidth="1"/>
    <col min="15869" max="15869" width="8.36328125" style="2" customWidth="1"/>
    <col min="15870" max="15870" width="8.1796875" style="2" customWidth="1"/>
    <col min="15871" max="15871" width="8" style="2" customWidth="1"/>
    <col min="15872" max="15873" width="9.1796875" style="2"/>
    <col min="15874" max="15874" width="9.36328125" style="2" bestFit="1" customWidth="1"/>
    <col min="15875" max="16116" width="9.1796875" style="2"/>
    <col min="16117" max="16117" width="19.1796875" style="2" customWidth="1"/>
    <col min="16118" max="16118" width="8.36328125" style="2" customWidth="1"/>
    <col min="16119" max="16119" width="5.36328125" style="2" customWidth="1"/>
    <col min="16120" max="16123" width="8.36328125" style="2" customWidth="1"/>
    <col min="16124" max="16124" width="4.1796875" style="2" customWidth="1"/>
    <col min="16125" max="16125" width="8.36328125" style="2" customWidth="1"/>
    <col min="16126" max="16126" width="8.1796875" style="2" customWidth="1"/>
    <col min="16127" max="16127" width="8" style="2" customWidth="1"/>
    <col min="16128" max="16129" width="9.1796875" style="2"/>
    <col min="16130" max="16130" width="9.36328125" style="2" bestFit="1" customWidth="1"/>
    <col min="16131" max="16384" width="9.1796875" style="2"/>
  </cols>
  <sheetData>
    <row r="1" spans="1:12" ht="45" customHeight="1" x14ac:dyDescent="0.35">
      <c r="A1" s="11" t="s">
        <v>103</v>
      </c>
    </row>
    <row r="2" spans="1:12" s="3" customFormat="1" ht="20" customHeight="1" x14ac:dyDescent="0.35">
      <c r="A2" s="3" t="s">
        <v>12</v>
      </c>
      <c r="E2" s="20"/>
      <c r="F2" s="20"/>
      <c r="I2" s="20"/>
      <c r="J2" s="20"/>
    </row>
    <row r="3" spans="1:12" s="3" customFormat="1" ht="20" customHeight="1" x14ac:dyDescent="0.35">
      <c r="A3" s="3" t="s">
        <v>42</v>
      </c>
      <c r="E3" s="20"/>
      <c r="F3" s="20"/>
      <c r="I3" s="20"/>
      <c r="J3" s="20"/>
    </row>
    <row r="4" spans="1:12" s="3" customFormat="1" ht="20" customHeight="1" x14ac:dyDescent="0.35">
      <c r="A4" s="3" t="s">
        <v>43</v>
      </c>
      <c r="D4" s="67"/>
      <c r="E4" s="70"/>
      <c r="F4" s="70"/>
      <c r="H4" s="67"/>
      <c r="I4" s="70"/>
      <c r="J4" s="70"/>
    </row>
    <row r="5" spans="1:12" s="25" customFormat="1" ht="60" customHeight="1" x14ac:dyDescent="0.35">
      <c r="A5" s="23" t="s">
        <v>44</v>
      </c>
      <c r="B5" s="24" t="s">
        <v>106</v>
      </c>
      <c r="C5" s="77" t="s">
        <v>111</v>
      </c>
      <c r="D5" s="77" t="s">
        <v>114</v>
      </c>
      <c r="E5" s="77" t="s">
        <v>122</v>
      </c>
      <c r="F5" s="55" t="s">
        <v>118</v>
      </c>
      <c r="G5" s="77" t="s">
        <v>112</v>
      </c>
      <c r="H5" s="77" t="s">
        <v>115</v>
      </c>
      <c r="I5" s="77" t="s">
        <v>123</v>
      </c>
      <c r="J5" s="55" t="s">
        <v>119</v>
      </c>
    </row>
    <row r="6" spans="1:12" x14ac:dyDescent="0.35">
      <c r="A6" s="26" t="s">
        <v>51</v>
      </c>
      <c r="B6" s="31">
        <f>Data!B7</f>
        <v>10.163649505417279</v>
      </c>
      <c r="C6" s="80">
        <f>Data!X7</f>
        <v>9.1479289868476066</v>
      </c>
      <c r="D6" s="78">
        <f>Data!Y7</f>
        <v>10.123381875809622</v>
      </c>
      <c r="E6" s="78">
        <f>Data!Z7</f>
        <v>9.5348321466575019</v>
      </c>
      <c r="F6" s="81">
        <f>Data!AA7</f>
        <v>7.8072476958792825</v>
      </c>
      <c r="G6" s="80">
        <f>Data!X25</f>
        <v>-1.0157205185696725</v>
      </c>
      <c r="H6" s="78">
        <f>Data!Y25</f>
        <v>-4.026762960765673E-2</v>
      </c>
      <c r="I6" s="78">
        <f>Data!Z25</f>
        <v>-0.62881735875977718</v>
      </c>
      <c r="J6" s="81">
        <f>Data!AA25</f>
        <v>-2.3564018095379966</v>
      </c>
    </row>
    <row r="7" spans="1:12" x14ac:dyDescent="0.35">
      <c r="A7" s="29" t="s">
        <v>52</v>
      </c>
      <c r="B7" s="27">
        <f>Data!B8</f>
        <v>9.8242611471419217</v>
      </c>
      <c r="C7" s="78">
        <f>Data!X8</f>
        <v>13.294260269698164</v>
      </c>
      <c r="D7" s="78">
        <f>Data!Y8</f>
        <v>9.0568224402034954</v>
      </c>
      <c r="E7" s="78">
        <f>Data!Z8</f>
        <v>9.5489914028714455</v>
      </c>
      <c r="F7" s="79">
        <f>Data!AA8</f>
        <v>9.0635792187372122</v>
      </c>
      <c r="G7" s="78">
        <f>Data!X26</f>
        <v>3.4699991225562421</v>
      </c>
      <c r="H7" s="78">
        <f>Data!Y26</f>
        <v>-0.76743870693842631</v>
      </c>
      <c r="I7" s="78">
        <f>Data!Z26</f>
        <v>-0.27526974427047612</v>
      </c>
      <c r="J7" s="79">
        <f>Data!AA26</f>
        <v>-0.7606819284047095</v>
      </c>
    </row>
    <row r="8" spans="1:12" x14ac:dyDescent="0.35">
      <c r="A8" s="29" t="s">
        <v>53</v>
      </c>
      <c r="B8" s="27">
        <f>Data!B9</f>
        <v>9.383750672271951</v>
      </c>
      <c r="C8" s="78">
        <f>Data!X9</f>
        <v>7.818214751734998</v>
      </c>
      <c r="D8" s="78">
        <f>Data!Y9</f>
        <v>8.5116523442894252</v>
      </c>
      <c r="E8" s="78">
        <f>Data!Z9</f>
        <v>9.0229972886458913</v>
      </c>
      <c r="F8" s="79">
        <f>Data!AA9</f>
        <v>7.499473718715219</v>
      </c>
      <c r="G8" s="78">
        <f>Data!X27</f>
        <v>-1.565535920536953</v>
      </c>
      <c r="H8" s="78">
        <f>Data!Y27</f>
        <v>-0.87209832798252584</v>
      </c>
      <c r="I8" s="78">
        <f>Data!Z27</f>
        <v>-0.36075338362605969</v>
      </c>
      <c r="J8" s="79">
        <f>Data!AA27</f>
        <v>-1.8842769535567321</v>
      </c>
    </row>
    <row r="9" spans="1:12" x14ac:dyDescent="0.35">
      <c r="A9" s="29" t="s">
        <v>54</v>
      </c>
      <c r="B9" s="27">
        <f>Data!B10</f>
        <v>8.336931285636398</v>
      </c>
      <c r="C9" s="78">
        <f>Data!X10</f>
        <v>7.3599378914892517</v>
      </c>
      <c r="D9" s="78">
        <f>Data!Y10</f>
        <v>7.7333470974042031</v>
      </c>
      <c r="E9" s="78">
        <f>Data!Z10</f>
        <v>9.715710109272564</v>
      </c>
      <c r="F9" s="79">
        <f>Data!AA10</f>
        <v>6.7099129493457008</v>
      </c>
      <c r="G9" s="78">
        <f>Data!X28</f>
        <v>-0.97699339414714625</v>
      </c>
      <c r="H9" s="78">
        <f>Data!Y28</f>
        <v>-0.60358418823219484</v>
      </c>
      <c r="I9" s="78">
        <f>Data!Z28</f>
        <v>1.378778823636166</v>
      </c>
      <c r="J9" s="79">
        <f>Data!AA28</f>
        <v>-1.6270183362906971</v>
      </c>
      <c r="L9" s="28"/>
    </row>
    <row r="10" spans="1:12" x14ac:dyDescent="0.35">
      <c r="A10" s="29" t="s">
        <v>55</v>
      </c>
      <c r="B10" s="27">
        <f>Data!B11</f>
        <v>8.3827161817139864</v>
      </c>
      <c r="C10" s="78">
        <f>Data!X11</f>
        <v>8.5879979671790991</v>
      </c>
      <c r="D10" s="78">
        <f>Data!Y11</f>
        <v>6.3917808941978818</v>
      </c>
      <c r="E10" s="78">
        <f>Data!Z11</f>
        <v>6.2588638363632114</v>
      </c>
      <c r="F10" s="79">
        <f>Data!AA11</f>
        <v>7.6710512748561337</v>
      </c>
      <c r="G10" s="78">
        <f>Data!X29</f>
        <v>0.20528178546511278</v>
      </c>
      <c r="H10" s="78">
        <f>Data!Y29</f>
        <v>-1.9909352875161046</v>
      </c>
      <c r="I10" s="78">
        <f>Data!Z29</f>
        <v>-2.1238523453507749</v>
      </c>
      <c r="J10" s="79">
        <f>Data!AA29</f>
        <v>-0.71166490685785266</v>
      </c>
    </row>
    <row r="11" spans="1:12" x14ac:dyDescent="0.35">
      <c r="A11" s="29" t="s">
        <v>56</v>
      </c>
      <c r="B11" s="27">
        <f>Data!B12</f>
        <v>7.7363273654487532</v>
      </c>
      <c r="C11" s="78">
        <f>Data!X12</f>
        <v>8.1349465093685804</v>
      </c>
      <c r="D11" s="78">
        <f>Data!Y12</f>
        <v>6.4504989047360741</v>
      </c>
      <c r="E11" s="78">
        <f>Data!Z12</f>
        <v>8.0379289275287178</v>
      </c>
      <c r="F11" s="79">
        <f>Data!AA12</f>
        <v>8.9340400620395766</v>
      </c>
      <c r="G11" s="78">
        <f>Data!X30</f>
        <v>0.39861914391982722</v>
      </c>
      <c r="H11" s="78">
        <f>Data!Y30</f>
        <v>-1.2858284607126791</v>
      </c>
      <c r="I11" s="78">
        <f>Data!Z30</f>
        <v>0.30160156207996458</v>
      </c>
      <c r="J11" s="79">
        <f>Data!AA30</f>
        <v>1.1977126965908234</v>
      </c>
    </row>
    <row r="12" spans="1:12" x14ac:dyDescent="0.35">
      <c r="A12" s="29" t="s">
        <v>57</v>
      </c>
      <c r="B12" s="27">
        <f>Data!B13</f>
        <v>7.5162138627757527</v>
      </c>
      <c r="C12" s="78">
        <f>Data!X13</f>
        <v>7.3564433771637914</v>
      </c>
      <c r="D12" s="78">
        <f>Data!Y13</f>
        <v>8.7231795207100422</v>
      </c>
      <c r="E12" s="78">
        <f>Data!Z13</f>
        <v>6.9381442999881919</v>
      </c>
      <c r="F12" s="79">
        <f>Data!AA13</f>
        <v>6.8449241182536742</v>
      </c>
      <c r="G12" s="78">
        <f>Data!X31</f>
        <v>-0.15977048561196128</v>
      </c>
      <c r="H12" s="78">
        <f>Data!Y31</f>
        <v>1.2069656579342896</v>
      </c>
      <c r="I12" s="78">
        <f>Data!Z31</f>
        <v>-0.57806956278756072</v>
      </c>
      <c r="J12" s="79">
        <f>Data!AA31</f>
        <v>-0.67128974452207846</v>
      </c>
    </row>
    <row r="13" spans="1:12" x14ac:dyDescent="0.35">
      <c r="A13" s="29" t="s">
        <v>58</v>
      </c>
      <c r="B13" s="27">
        <f>Data!B14</f>
        <v>7.7495442389789959</v>
      </c>
      <c r="C13" s="78">
        <f>Data!X14</f>
        <v>6.5647221713731172</v>
      </c>
      <c r="D13" s="78">
        <f>Data!Y14</f>
        <v>7.6804338888135133</v>
      </c>
      <c r="E13" s="78">
        <f>Data!Z14</f>
        <v>9.3122351028658787</v>
      </c>
      <c r="F13" s="79">
        <f>Data!AA14</f>
        <v>7.7267052871935853</v>
      </c>
      <c r="G13" s="78">
        <f>Data!X32</f>
        <v>-1.1848220676058787</v>
      </c>
      <c r="H13" s="78">
        <f>Data!Y32</f>
        <v>-6.9110350165482615E-2</v>
      </c>
      <c r="I13" s="78">
        <f>Data!Z32</f>
        <v>1.5626908638868828</v>
      </c>
      <c r="J13" s="79">
        <f>Data!AA32</f>
        <v>-2.2838951785410622E-2</v>
      </c>
    </row>
    <row r="14" spans="1:12" x14ac:dyDescent="0.35">
      <c r="A14" s="29" t="s">
        <v>59</v>
      </c>
      <c r="B14" s="27">
        <f>Data!B15</f>
        <v>8.1024429510230664</v>
      </c>
      <c r="C14" s="78">
        <f>Data!X15</f>
        <v>7.1924743879234798</v>
      </c>
      <c r="D14" s="78">
        <f>Data!Y15</f>
        <v>7.7268300013100255</v>
      </c>
      <c r="E14" s="78">
        <f>Data!Z15</f>
        <v>7.2776330585428886</v>
      </c>
      <c r="F14" s="79">
        <f>Data!AA15</f>
        <v>8.4125725073809683</v>
      </c>
      <c r="G14" s="78">
        <f>Data!X33</f>
        <v>-0.90996856309958662</v>
      </c>
      <c r="H14" s="78">
        <f>Data!Y33</f>
        <v>-0.37561294971304093</v>
      </c>
      <c r="I14" s="78">
        <f>Data!Z33</f>
        <v>-0.82480989248017789</v>
      </c>
      <c r="J14" s="79">
        <f>Data!AA33</f>
        <v>0.31012955635790185</v>
      </c>
    </row>
    <row r="15" spans="1:12" x14ac:dyDescent="0.35">
      <c r="A15" s="29" t="s">
        <v>60</v>
      </c>
      <c r="B15" s="27">
        <f>Data!B16</f>
        <v>8.7383891311738537</v>
      </c>
      <c r="C15" s="78">
        <f>Data!X16</f>
        <v>9.3821701881026982</v>
      </c>
      <c r="D15" s="78">
        <f>Data!Y16</f>
        <v>8.4974764081456264</v>
      </c>
      <c r="E15" s="78">
        <f>Data!Z16</f>
        <v>8.1086642468539285</v>
      </c>
      <c r="F15" s="79">
        <f>Data!AA16</f>
        <v>8.7259879751984162</v>
      </c>
      <c r="G15" s="78">
        <f>Data!X34</f>
        <v>0.64378105692884446</v>
      </c>
      <c r="H15" s="78">
        <f>Data!Y34</f>
        <v>-0.2409127230282273</v>
      </c>
      <c r="I15" s="78">
        <f>Data!Z34</f>
        <v>-0.62972488431992524</v>
      </c>
      <c r="J15" s="79">
        <f>Data!AA34</f>
        <v>-1.2401155975437561E-2</v>
      </c>
      <c r="L15" s="28"/>
    </row>
    <row r="16" spans="1:12" x14ac:dyDescent="0.35">
      <c r="A16" s="29" t="s">
        <v>61</v>
      </c>
      <c r="B16" s="27">
        <f>Data!B17</f>
        <v>9.184689484798195</v>
      </c>
      <c r="C16" s="78">
        <f>Data!X17</f>
        <v>9.5824544402919472</v>
      </c>
      <c r="D16" s="78">
        <f>Data!Y17</f>
        <v>7.8968553740643674</v>
      </c>
      <c r="E16" s="78">
        <f>Data!Z17</f>
        <v>7.1586024320487693</v>
      </c>
      <c r="F16" s="79">
        <f>Data!AA17</f>
        <v>8.7521183878893734</v>
      </c>
      <c r="G16" s="78">
        <f>Data!X35</f>
        <v>0.39776495549375213</v>
      </c>
      <c r="H16" s="78">
        <f>Data!Y35</f>
        <v>-1.2878341107338276</v>
      </c>
      <c r="I16" s="78">
        <f>Data!Z35</f>
        <v>-2.0260870527494257</v>
      </c>
      <c r="J16" s="79">
        <f>Data!AA35</f>
        <v>-0.43257109690882167</v>
      </c>
    </row>
    <row r="17" spans="1:10" x14ac:dyDescent="0.35">
      <c r="A17" s="29" t="s">
        <v>62</v>
      </c>
      <c r="B17" s="34">
        <f>Data!B18</f>
        <v>9.5584343115096182</v>
      </c>
      <c r="C17" s="82">
        <f>Data!X18</f>
        <v>8.1279424203812063</v>
      </c>
      <c r="D17" s="82">
        <f>Data!Y18</f>
        <v>10.77270298701089</v>
      </c>
      <c r="E17" s="82">
        <f>Data!Z18</f>
        <v>10.383771200501373</v>
      </c>
      <c r="F17" s="79">
        <f>Data!AA18</f>
        <v>8.8487711729149403</v>
      </c>
      <c r="G17" s="82">
        <f>Data!X36</f>
        <v>-1.4304918911284119</v>
      </c>
      <c r="H17" s="82">
        <f>Data!Y36</f>
        <v>1.2142686755012715</v>
      </c>
      <c r="I17" s="82">
        <f>Data!Z36</f>
        <v>0.82533688899175495</v>
      </c>
      <c r="J17" s="79">
        <f>Data!AA36</f>
        <v>-0.70966313859467789</v>
      </c>
    </row>
    <row r="18" spans="1:10" x14ac:dyDescent="0.35">
      <c r="A18" s="30" t="s">
        <v>63</v>
      </c>
      <c r="B18" s="27">
        <f>Data!B19</f>
        <v>9.7904758042527611</v>
      </c>
      <c r="C18" s="80">
        <f>Data!X19</f>
        <v>9.9798860383067698</v>
      </c>
      <c r="D18" s="78">
        <f>Data!Y19</f>
        <v>9.2364121016529825</v>
      </c>
      <c r="E18" s="78">
        <f>Data!Z19</f>
        <v>9.364983111842605</v>
      </c>
      <c r="F18" s="81">
        <f>Data!AA19</f>
        <v>8.0920953553007955</v>
      </c>
      <c r="G18" s="80">
        <f>Data!X37</f>
        <v>0.1894102340540087</v>
      </c>
      <c r="H18" s="78">
        <f>Data!Y37</f>
        <v>-0.55406370259977855</v>
      </c>
      <c r="I18" s="78">
        <f>Data!Z37</f>
        <v>-0.42549269241015608</v>
      </c>
      <c r="J18" s="81">
        <f>Data!AA37</f>
        <v>-1.6983804489519656</v>
      </c>
    </row>
    <row r="19" spans="1:10" x14ac:dyDescent="0.35">
      <c r="A19" s="32" t="s">
        <v>64</v>
      </c>
      <c r="B19" s="27">
        <f>Data!B20</f>
        <v>8.154527045776792</v>
      </c>
      <c r="C19" s="78">
        <f>Data!X20</f>
        <v>8.0337853737174392</v>
      </c>
      <c r="D19" s="78">
        <f>Data!Y20</f>
        <v>6.8534130525751937</v>
      </c>
      <c r="E19" s="78">
        <f>Data!Z20</f>
        <v>7.9849884618823959</v>
      </c>
      <c r="F19" s="79">
        <f>Data!AA20</f>
        <v>7.7705624160670155</v>
      </c>
      <c r="G19" s="78">
        <f>Data!X38</f>
        <v>-0.12074167205935282</v>
      </c>
      <c r="H19" s="78">
        <f>Data!Y38</f>
        <v>-1.3011139932015983</v>
      </c>
      <c r="I19" s="78">
        <f>Data!Z38</f>
        <v>-0.16953858389439613</v>
      </c>
      <c r="J19" s="79">
        <f>Data!AA38</f>
        <v>-0.38396462970977652</v>
      </c>
    </row>
    <row r="20" spans="1:10" x14ac:dyDescent="0.35">
      <c r="A20" s="32" t="s">
        <v>65</v>
      </c>
      <c r="B20" s="27">
        <f>Data!B21</f>
        <v>7.7859977139683592</v>
      </c>
      <c r="C20" s="78">
        <f>Data!X21</f>
        <v>7.0361996048081359</v>
      </c>
      <c r="D20" s="78">
        <f>Data!Y21</f>
        <v>8.0469229971144678</v>
      </c>
      <c r="E20" s="78">
        <f>Data!Z21</f>
        <v>7.8488125352691611</v>
      </c>
      <c r="F20" s="79">
        <f>Data!AA21</f>
        <v>7.6532357259814576</v>
      </c>
      <c r="G20" s="78">
        <f>Data!X39</f>
        <v>-0.74979810916022327</v>
      </c>
      <c r="H20" s="78">
        <f>Data!Y39</f>
        <v>0.26092528314610863</v>
      </c>
      <c r="I20" s="78">
        <f>Data!Z39</f>
        <v>6.281482130080196E-2</v>
      </c>
      <c r="J20" s="79">
        <f>Data!AA39</f>
        <v>-0.13276198798690153</v>
      </c>
    </row>
    <row r="21" spans="1:10" x14ac:dyDescent="0.35">
      <c r="A21" s="33" t="s">
        <v>66</v>
      </c>
      <c r="B21" s="27">
        <f>Data!B22</f>
        <v>9.1602414268166665</v>
      </c>
      <c r="C21" s="82">
        <f>Data!X22</f>
        <v>9.0248600442582561</v>
      </c>
      <c r="D21" s="82">
        <f>Data!Y22</f>
        <v>9.0682741573019889</v>
      </c>
      <c r="E21" s="82">
        <f>Data!Z22</f>
        <v>8.5654736068421453</v>
      </c>
      <c r="F21" s="79">
        <f>Data!AA22</f>
        <v>8.7758813611760349</v>
      </c>
      <c r="G21" s="82">
        <f>Data!X40</f>
        <v>-0.13538138255841048</v>
      </c>
      <c r="H21" s="82">
        <f>Data!Y40</f>
        <v>-9.1967269514677596E-2</v>
      </c>
      <c r="I21" s="82">
        <f>Data!Z40</f>
        <v>-0.59476781997452122</v>
      </c>
      <c r="J21" s="79">
        <f>Data!AA40</f>
        <v>-0.38436006564063163</v>
      </c>
    </row>
    <row r="22" spans="1:10" x14ac:dyDescent="0.35">
      <c r="A22" s="35" t="s">
        <v>67</v>
      </c>
      <c r="B22" s="64">
        <f>Data!B23</f>
        <v>8.7195723033249468</v>
      </c>
      <c r="C22" s="83">
        <f>Data!X23</f>
        <v>8.5120046580000128</v>
      </c>
      <c r="D22" s="83">
        <f>Data!Y23</f>
        <v>8.3000981236696578</v>
      </c>
      <c r="E22" s="83">
        <f>Data!Z23</f>
        <v>8.4397861701727184</v>
      </c>
      <c r="F22" s="84">
        <f>Data!AA23</f>
        <v>8.0736672160483831</v>
      </c>
      <c r="G22" s="83">
        <f>Data!X41</f>
        <v>-0.20756764532493399</v>
      </c>
      <c r="H22" s="83">
        <f>Data!Y41</f>
        <v>-0.41947417965528899</v>
      </c>
      <c r="I22" s="83">
        <f>Data!Z41</f>
        <v>-0.27978613315222844</v>
      </c>
      <c r="J22" s="84">
        <f>Data!AA41</f>
        <v>-0.64590508727656371</v>
      </c>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5A4-60E3-4502-A9AB-80B47C3EA67C}">
  <dimension ref="A1:AG41"/>
  <sheetViews>
    <sheetView showGridLines="0" zoomScaleNormal="100" workbookViewId="0">
      <pane xSplit="2" ySplit="6" topLeftCell="U7" activePane="bottomRight" state="frozen"/>
      <selection pane="topRight" activeCell="C1" sqref="C1"/>
      <selection pane="bottomLeft" activeCell="A7" sqref="A7"/>
      <selection pane="bottomRight" activeCell="U6" sqref="U6"/>
    </sheetView>
  </sheetViews>
  <sheetFormatPr defaultRowHeight="15.5" x14ac:dyDescent="0.35"/>
  <cols>
    <col min="1" max="1" width="20.1796875" style="2" customWidth="1"/>
    <col min="2" max="24" width="13.6328125" style="63" customWidth="1"/>
    <col min="25" max="25" width="13.6328125" style="69" customWidth="1"/>
    <col min="26" max="27" width="14.1796875" style="22" customWidth="1"/>
    <col min="28" max="28" width="9" style="2" bestFit="1" customWidth="1"/>
    <col min="29" max="29" width="14.1796875" style="2" bestFit="1" customWidth="1"/>
    <col min="30" max="31" width="11.81640625" style="2" bestFit="1" customWidth="1"/>
    <col min="32" max="242" width="8.7265625" style="2"/>
    <col min="243" max="243" width="20.1796875" style="2" customWidth="1"/>
    <col min="244" max="244" width="13.1796875" style="2" bestFit="1" customWidth="1"/>
    <col min="245" max="245" width="3" style="2" customWidth="1"/>
    <col min="246" max="255" width="8.7265625" style="2"/>
    <col min="256" max="256" width="8.1796875" style="2" customWidth="1"/>
    <col min="257" max="257" width="8.7265625" style="2"/>
    <col min="258" max="258" width="9" style="2" customWidth="1"/>
    <col min="259" max="259" width="8.1796875" style="2" customWidth="1"/>
    <col min="260" max="260" width="8.7265625" style="2"/>
    <col min="261" max="266" width="9.1796875" style="2" customWidth="1"/>
    <col min="267" max="267" width="11.36328125" style="2" bestFit="1" customWidth="1"/>
    <col min="268" max="268" width="9.81640625" style="2" bestFit="1" customWidth="1"/>
    <col min="269" max="270" width="8.7265625" style="2"/>
    <col min="271" max="272" width="9.54296875" style="2" bestFit="1" customWidth="1"/>
    <col min="273" max="498" width="8.7265625" style="2"/>
    <col min="499" max="499" width="20.1796875" style="2" customWidth="1"/>
    <col min="500" max="500" width="13.1796875" style="2" bestFit="1" customWidth="1"/>
    <col min="501" max="501" width="3" style="2" customWidth="1"/>
    <col min="502" max="511" width="8.7265625" style="2"/>
    <col min="512" max="512" width="8.1796875" style="2" customWidth="1"/>
    <col min="513" max="513" width="8.7265625" style="2"/>
    <col min="514" max="514" width="9" style="2" customWidth="1"/>
    <col min="515" max="515" width="8.1796875" style="2" customWidth="1"/>
    <col min="516" max="516" width="8.7265625" style="2"/>
    <col min="517" max="522" width="9.1796875" style="2" customWidth="1"/>
    <col min="523" max="523" width="11.36328125" style="2" bestFit="1" customWidth="1"/>
    <col min="524" max="524" width="9.81640625" style="2" bestFit="1" customWidth="1"/>
    <col min="525" max="526" width="8.7265625" style="2"/>
    <col min="527" max="528" width="9.54296875" style="2" bestFit="1" customWidth="1"/>
    <col min="529" max="754" width="8.7265625" style="2"/>
    <col min="755" max="755" width="20.1796875" style="2" customWidth="1"/>
    <col min="756" max="756" width="13.1796875" style="2" bestFit="1" customWidth="1"/>
    <col min="757" max="757" width="3" style="2" customWidth="1"/>
    <col min="758" max="767" width="8.7265625" style="2"/>
    <col min="768" max="768" width="8.1796875" style="2" customWidth="1"/>
    <col min="769" max="769" width="8.7265625" style="2"/>
    <col min="770" max="770" width="9" style="2" customWidth="1"/>
    <col min="771" max="771" width="8.1796875" style="2" customWidth="1"/>
    <col min="772" max="772" width="8.7265625" style="2"/>
    <col min="773" max="778" width="9.1796875" style="2" customWidth="1"/>
    <col min="779" max="779" width="11.36328125" style="2" bestFit="1" customWidth="1"/>
    <col min="780" max="780" width="9.81640625" style="2" bestFit="1" customWidth="1"/>
    <col min="781" max="782" width="8.7265625" style="2"/>
    <col min="783" max="784" width="9.54296875" style="2" bestFit="1" customWidth="1"/>
    <col min="785" max="1010" width="8.7265625" style="2"/>
    <col min="1011" max="1011" width="20.1796875" style="2" customWidth="1"/>
    <col min="1012" max="1012" width="13.1796875" style="2" bestFit="1" customWidth="1"/>
    <col min="1013" max="1013" width="3" style="2" customWidth="1"/>
    <col min="1014" max="1023" width="8.7265625" style="2"/>
    <col min="1024" max="1024" width="8.1796875" style="2" customWidth="1"/>
    <col min="1025" max="1025" width="8.7265625" style="2"/>
    <col min="1026" max="1026" width="9" style="2" customWidth="1"/>
    <col min="1027" max="1027" width="8.1796875" style="2" customWidth="1"/>
    <col min="1028" max="1028" width="8.7265625" style="2"/>
    <col min="1029" max="1034" width="9.1796875" style="2" customWidth="1"/>
    <col min="1035" max="1035" width="11.36328125" style="2" bestFit="1" customWidth="1"/>
    <col min="1036" max="1036" width="9.81640625" style="2" bestFit="1" customWidth="1"/>
    <col min="1037" max="1038" width="8.7265625" style="2"/>
    <col min="1039" max="1040" width="9.54296875" style="2" bestFit="1" customWidth="1"/>
    <col min="1041" max="1266" width="8.7265625" style="2"/>
    <col min="1267" max="1267" width="20.1796875" style="2" customWidth="1"/>
    <col min="1268" max="1268" width="13.1796875" style="2" bestFit="1" customWidth="1"/>
    <col min="1269" max="1269" width="3" style="2" customWidth="1"/>
    <col min="1270" max="1279" width="8.7265625" style="2"/>
    <col min="1280" max="1280" width="8.1796875" style="2" customWidth="1"/>
    <col min="1281" max="1281" width="8.7265625" style="2"/>
    <col min="1282" max="1282" width="9" style="2" customWidth="1"/>
    <col min="1283" max="1283" width="8.1796875" style="2" customWidth="1"/>
    <col min="1284" max="1284" width="8.7265625" style="2"/>
    <col min="1285" max="1290" width="9.1796875" style="2" customWidth="1"/>
    <col min="1291" max="1291" width="11.36328125" style="2" bestFit="1" customWidth="1"/>
    <col min="1292" max="1292" width="9.81640625" style="2" bestFit="1" customWidth="1"/>
    <col min="1293" max="1294" width="8.7265625" style="2"/>
    <col min="1295" max="1296" width="9.54296875" style="2" bestFit="1" customWidth="1"/>
    <col min="1297" max="1522" width="8.7265625" style="2"/>
    <col min="1523" max="1523" width="20.1796875" style="2" customWidth="1"/>
    <col min="1524" max="1524" width="13.1796875" style="2" bestFit="1" customWidth="1"/>
    <col min="1525" max="1525" width="3" style="2" customWidth="1"/>
    <col min="1526" max="1535" width="8.7265625" style="2"/>
    <col min="1536" max="1536" width="8.1796875" style="2" customWidth="1"/>
    <col min="1537" max="1537" width="8.7265625" style="2"/>
    <col min="1538" max="1538" width="9" style="2" customWidth="1"/>
    <col min="1539" max="1539" width="8.1796875" style="2" customWidth="1"/>
    <col min="1540" max="1540" width="8.7265625" style="2"/>
    <col min="1541" max="1546" width="9.1796875" style="2" customWidth="1"/>
    <col min="1547" max="1547" width="11.36328125" style="2" bestFit="1" customWidth="1"/>
    <col min="1548" max="1548" width="9.81640625" style="2" bestFit="1" customWidth="1"/>
    <col min="1549" max="1550" width="8.7265625" style="2"/>
    <col min="1551" max="1552" width="9.54296875" style="2" bestFit="1" customWidth="1"/>
    <col min="1553" max="1778" width="8.7265625" style="2"/>
    <col min="1779" max="1779" width="20.1796875" style="2" customWidth="1"/>
    <col min="1780" max="1780" width="13.1796875" style="2" bestFit="1" customWidth="1"/>
    <col min="1781" max="1781" width="3" style="2" customWidth="1"/>
    <col min="1782" max="1791" width="8.7265625" style="2"/>
    <col min="1792" max="1792" width="8.1796875" style="2" customWidth="1"/>
    <col min="1793" max="1793" width="8.7265625" style="2"/>
    <col min="1794" max="1794" width="9" style="2" customWidth="1"/>
    <col min="1795" max="1795" width="8.1796875" style="2" customWidth="1"/>
    <col min="1796" max="1796" width="8.7265625" style="2"/>
    <col min="1797" max="1802" width="9.1796875" style="2" customWidth="1"/>
    <col min="1803" max="1803" width="11.36328125" style="2" bestFit="1" customWidth="1"/>
    <col min="1804" max="1804" width="9.81640625" style="2" bestFit="1" customWidth="1"/>
    <col min="1805" max="1806" width="8.7265625" style="2"/>
    <col min="1807" max="1808" width="9.54296875" style="2" bestFit="1" customWidth="1"/>
    <col min="1809" max="2034" width="8.7265625" style="2"/>
    <col min="2035" max="2035" width="20.1796875" style="2" customWidth="1"/>
    <col min="2036" max="2036" width="13.1796875" style="2" bestFit="1" customWidth="1"/>
    <col min="2037" max="2037" width="3" style="2" customWidth="1"/>
    <col min="2038" max="2047" width="8.7265625" style="2"/>
    <col min="2048" max="2048" width="8.1796875" style="2" customWidth="1"/>
    <col min="2049" max="2049" width="8.7265625" style="2"/>
    <col min="2050" max="2050" width="9" style="2" customWidth="1"/>
    <col min="2051" max="2051" width="8.1796875" style="2" customWidth="1"/>
    <col min="2052" max="2052" width="8.7265625" style="2"/>
    <col min="2053" max="2058" width="9.1796875" style="2" customWidth="1"/>
    <col min="2059" max="2059" width="11.36328125" style="2" bestFit="1" customWidth="1"/>
    <col min="2060" max="2060" width="9.81640625" style="2" bestFit="1" customWidth="1"/>
    <col min="2061" max="2062" width="8.7265625" style="2"/>
    <col min="2063" max="2064" width="9.54296875" style="2" bestFit="1" customWidth="1"/>
    <col min="2065" max="2290" width="8.7265625" style="2"/>
    <col min="2291" max="2291" width="20.1796875" style="2" customWidth="1"/>
    <col min="2292" max="2292" width="13.1796875" style="2" bestFit="1" customWidth="1"/>
    <col min="2293" max="2293" width="3" style="2" customWidth="1"/>
    <col min="2294" max="2303" width="8.7265625" style="2"/>
    <col min="2304" max="2304" width="8.1796875" style="2" customWidth="1"/>
    <col min="2305" max="2305" width="8.7265625" style="2"/>
    <col min="2306" max="2306" width="9" style="2" customWidth="1"/>
    <col min="2307" max="2307" width="8.1796875" style="2" customWidth="1"/>
    <col min="2308" max="2308" width="8.7265625" style="2"/>
    <col min="2309" max="2314" width="9.1796875" style="2" customWidth="1"/>
    <col min="2315" max="2315" width="11.36328125" style="2" bestFit="1" customWidth="1"/>
    <col min="2316" max="2316" width="9.81640625" style="2" bestFit="1" customWidth="1"/>
    <col min="2317" max="2318" width="8.7265625" style="2"/>
    <col min="2319" max="2320" width="9.54296875" style="2" bestFit="1" customWidth="1"/>
    <col min="2321" max="2546" width="8.7265625" style="2"/>
    <col min="2547" max="2547" width="20.1796875" style="2" customWidth="1"/>
    <col min="2548" max="2548" width="13.1796875" style="2" bestFit="1" customWidth="1"/>
    <col min="2549" max="2549" width="3" style="2" customWidth="1"/>
    <col min="2550" max="2559" width="8.7265625" style="2"/>
    <col min="2560" max="2560" width="8.1796875" style="2" customWidth="1"/>
    <col min="2561" max="2561" width="8.7265625" style="2"/>
    <col min="2562" max="2562" width="9" style="2" customWidth="1"/>
    <col min="2563" max="2563" width="8.1796875" style="2" customWidth="1"/>
    <col min="2564" max="2564" width="8.7265625" style="2"/>
    <col min="2565" max="2570" width="9.1796875" style="2" customWidth="1"/>
    <col min="2571" max="2571" width="11.36328125" style="2" bestFit="1" customWidth="1"/>
    <col min="2572" max="2572" width="9.81640625" style="2" bestFit="1" customWidth="1"/>
    <col min="2573" max="2574" width="8.7265625" style="2"/>
    <col min="2575" max="2576" width="9.54296875" style="2" bestFit="1" customWidth="1"/>
    <col min="2577" max="2802" width="8.7265625" style="2"/>
    <col min="2803" max="2803" width="20.1796875" style="2" customWidth="1"/>
    <col min="2804" max="2804" width="13.1796875" style="2" bestFit="1" customWidth="1"/>
    <col min="2805" max="2805" width="3" style="2" customWidth="1"/>
    <col min="2806" max="2815" width="8.7265625" style="2"/>
    <col min="2816" max="2816" width="8.1796875" style="2" customWidth="1"/>
    <col min="2817" max="2817" width="8.7265625" style="2"/>
    <col min="2818" max="2818" width="9" style="2" customWidth="1"/>
    <col min="2819" max="2819" width="8.1796875" style="2" customWidth="1"/>
    <col min="2820" max="2820" width="8.7265625" style="2"/>
    <col min="2821" max="2826" width="9.1796875" style="2" customWidth="1"/>
    <col min="2827" max="2827" width="11.36328125" style="2" bestFit="1" customWidth="1"/>
    <col min="2828" max="2828" width="9.81640625" style="2" bestFit="1" customWidth="1"/>
    <col min="2829" max="2830" width="8.7265625" style="2"/>
    <col min="2831" max="2832" width="9.54296875" style="2" bestFit="1" customWidth="1"/>
    <col min="2833" max="3058" width="8.7265625" style="2"/>
    <col min="3059" max="3059" width="20.1796875" style="2" customWidth="1"/>
    <col min="3060" max="3060" width="13.1796875" style="2" bestFit="1" customWidth="1"/>
    <col min="3061" max="3061" width="3" style="2" customWidth="1"/>
    <col min="3062" max="3071" width="8.7265625" style="2"/>
    <col min="3072" max="3072" width="8.1796875" style="2" customWidth="1"/>
    <col min="3073" max="3073" width="8.7265625" style="2"/>
    <col min="3074" max="3074" width="9" style="2" customWidth="1"/>
    <col min="3075" max="3075" width="8.1796875" style="2" customWidth="1"/>
    <col min="3076" max="3076" width="8.7265625" style="2"/>
    <col min="3077" max="3082" width="9.1796875" style="2" customWidth="1"/>
    <col min="3083" max="3083" width="11.36328125" style="2" bestFit="1" customWidth="1"/>
    <col min="3084" max="3084" width="9.81640625" style="2" bestFit="1" customWidth="1"/>
    <col min="3085" max="3086" width="8.7265625" style="2"/>
    <col min="3087" max="3088" width="9.54296875" style="2" bestFit="1" customWidth="1"/>
    <col min="3089" max="3314" width="8.7265625" style="2"/>
    <col min="3315" max="3315" width="20.1796875" style="2" customWidth="1"/>
    <col min="3316" max="3316" width="13.1796875" style="2" bestFit="1" customWidth="1"/>
    <col min="3317" max="3317" width="3" style="2" customWidth="1"/>
    <col min="3318" max="3327" width="8.7265625" style="2"/>
    <col min="3328" max="3328" width="8.1796875" style="2" customWidth="1"/>
    <col min="3329" max="3329" width="8.7265625" style="2"/>
    <col min="3330" max="3330" width="9" style="2" customWidth="1"/>
    <col min="3331" max="3331" width="8.1796875" style="2" customWidth="1"/>
    <col min="3332" max="3332" width="8.7265625" style="2"/>
    <col min="3333" max="3338" width="9.1796875" style="2" customWidth="1"/>
    <col min="3339" max="3339" width="11.36328125" style="2" bestFit="1" customWidth="1"/>
    <col min="3340" max="3340" width="9.81640625" style="2" bestFit="1" customWidth="1"/>
    <col min="3341" max="3342" width="8.7265625" style="2"/>
    <col min="3343" max="3344" width="9.54296875" style="2" bestFit="1" customWidth="1"/>
    <col min="3345" max="3570" width="8.7265625" style="2"/>
    <col min="3571" max="3571" width="20.1796875" style="2" customWidth="1"/>
    <col min="3572" max="3572" width="13.1796875" style="2" bestFit="1" customWidth="1"/>
    <col min="3573" max="3573" width="3" style="2" customWidth="1"/>
    <col min="3574" max="3583" width="8.7265625" style="2"/>
    <col min="3584" max="3584" width="8.1796875" style="2" customWidth="1"/>
    <col min="3585" max="3585" width="8.7265625" style="2"/>
    <col min="3586" max="3586" width="9" style="2" customWidth="1"/>
    <col min="3587" max="3587" width="8.1796875" style="2" customWidth="1"/>
    <col min="3588" max="3588" width="8.7265625" style="2"/>
    <col min="3589" max="3594" width="9.1796875" style="2" customWidth="1"/>
    <col min="3595" max="3595" width="11.36328125" style="2" bestFit="1" customWidth="1"/>
    <col min="3596" max="3596" width="9.81640625" style="2" bestFit="1" customWidth="1"/>
    <col min="3597" max="3598" width="8.7265625" style="2"/>
    <col min="3599" max="3600" width="9.54296875" style="2" bestFit="1" customWidth="1"/>
    <col min="3601" max="3826" width="8.7265625" style="2"/>
    <col min="3827" max="3827" width="20.1796875" style="2" customWidth="1"/>
    <col min="3828" max="3828" width="13.1796875" style="2" bestFit="1" customWidth="1"/>
    <col min="3829" max="3829" width="3" style="2" customWidth="1"/>
    <col min="3830" max="3839" width="8.7265625" style="2"/>
    <col min="3840" max="3840" width="8.1796875" style="2" customWidth="1"/>
    <col min="3841" max="3841" width="8.7265625" style="2"/>
    <col min="3842" max="3842" width="9" style="2" customWidth="1"/>
    <col min="3843" max="3843" width="8.1796875" style="2" customWidth="1"/>
    <col min="3844" max="3844" width="8.7265625" style="2"/>
    <col min="3845" max="3850" width="9.1796875" style="2" customWidth="1"/>
    <col min="3851" max="3851" width="11.36328125" style="2" bestFit="1" customWidth="1"/>
    <col min="3852" max="3852" width="9.81640625" style="2" bestFit="1" customWidth="1"/>
    <col min="3853" max="3854" width="8.7265625" style="2"/>
    <col min="3855" max="3856" width="9.54296875" style="2" bestFit="1" customWidth="1"/>
    <col min="3857" max="4082" width="8.7265625" style="2"/>
    <col min="4083" max="4083" width="20.1796875" style="2" customWidth="1"/>
    <col min="4084" max="4084" width="13.1796875" style="2" bestFit="1" customWidth="1"/>
    <col min="4085" max="4085" width="3" style="2" customWidth="1"/>
    <col min="4086" max="4095" width="8.7265625" style="2"/>
    <col min="4096" max="4096" width="8.1796875" style="2" customWidth="1"/>
    <col min="4097" max="4097" width="8.7265625" style="2"/>
    <col min="4098" max="4098" width="9" style="2" customWidth="1"/>
    <col min="4099" max="4099" width="8.1796875" style="2" customWidth="1"/>
    <col min="4100" max="4100" width="8.7265625" style="2"/>
    <col min="4101" max="4106" width="9.1796875" style="2" customWidth="1"/>
    <col min="4107" max="4107" width="11.36328125" style="2" bestFit="1" customWidth="1"/>
    <col min="4108" max="4108" width="9.81640625" style="2" bestFit="1" customWidth="1"/>
    <col min="4109" max="4110" width="8.7265625" style="2"/>
    <col min="4111" max="4112" width="9.54296875" style="2" bestFit="1" customWidth="1"/>
    <col min="4113" max="4338" width="8.7265625" style="2"/>
    <col min="4339" max="4339" width="20.1796875" style="2" customWidth="1"/>
    <col min="4340" max="4340" width="13.1796875" style="2" bestFit="1" customWidth="1"/>
    <col min="4341" max="4341" width="3" style="2" customWidth="1"/>
    <col min="4342" max="4351" width="8.7265625" style="2"/>
    <col min="4352" max="4352" width="8.1796875" style="2" customWidth="1"/>
    <col min="4353" max="4353" width="8.7265625" style="2"/>
    <col min="4354" max="4354" width="9" style="2" customWidth="1"/>
    <col min="4355" max="4355" width="8.1796875" style="2" customWidth="1"/>
    <col min="4356" max="4356" width="8.7265625" style="2"/>
    <col min="4357" max="4362" width="9.1796875" style="2" customWidth="1"/>
    <col min="4363" max="4363" width="11.36328125" style="2" bestFit="1" customWidth="1"/>
    <col min="4364" max="4364" width="9.81640625" style="2" bestFit="1" customWidth="1"/>
    <col min="4365" max="4366" width="8.7265625" style="2"/>
    <col min="4367" max="4368" width="9.54296875" style="2" bestFit="1" customWidth="1"/>
    <col min="4369" max="4594" width="8.7265625" style="2"/>
    <col min="4595" max="4595" width="20.1796875" style="2" customWidth="1"/>
    <col min="4596" max="4596" width="13.1796875" style="2" bestFit="1" customWidth="1"/>
    <col min="4597" max="4597" width="3" style="2" customWidth="1"/>
    <col min="4598" max="4607" width="8.7265625" style="2"/>
    <col min="4608" max="4608" width="8.1796875" style="2" customWidth="1"/>
    <col min="4609" max="4609" width="8.7265625" style="2"/>
    <col min="4610" max="4610" width="9" style="2" customWidth="1"/>
    <col min="4611" max="4611" width="8.1796875" style="2" customWidth="1"/>
    <col min="4612" max="4612" width="8.7265625" style="2"/>
    <col min="4613" max="4618" width="9.1796875" style="2" customWidth="1"/>
    <col min="4619" max="4619" width="11.36328125" style="2" bestFit="1" customWidth="1"/>
    <col min="4620" max="4620" width="9.81640625" style="2" bestFit="1" customWidth="1"/>
    <col min="4621" max="4622" width="8.7265625" style="2"/>
    <col min="4623" max="4624" width="9.54296875" style="2" bestFit="1" customWidth="1"/>
    <col min="4625" max="4850" width="8.7265625" style="2"/>
    <col min="4851" max="4851" width="20.1796875" style="2" customWidth="1"/>
    <col min="4852" max="4852" width="13.1796875" style="2" bestFit="1" customWidth="1"/>
    <col min="4853" max="4853" width="3" style="2" customWidth="1"/>
    <col min="4854" max="4863" width="8.7265625" style="2"/>
    <col min="4864" max="4864" width="8.1796875" style="2" customWidth="1"/>
    <col min="4865" max="4865" width="8.7265625" style="2"/>
    <col min="4866" max="4866" width="9" style="2" customWidth="1"/>
    <col min="4867" max="4867" width="8.1796875" style="2" customWidth="1"/>
    <col min="4868" max="4868" width="8.7265625" style="2"/>
    <col min="4869" max="4874" width="9.1796875" style="2" customWidth="1"/>
    <col min="4875" max="4875" width="11.36328125" style="2" bestFit="1" customWidth="1"/>
    <col min="4876" max="4876" width="9.81640625" style="2" bestFit="1" customWidth="1"/>
    <col min="4877" max="4878" width="8.7265625" style="2"/>
    <col min="4879" max="4880" width="9.54296875" style="2" bestFit="1" customWidth="1"/>
    <col min="4881" max="5106" width="8.7265625" style="2"/>
    <col min="5107" max="5107" width="20.1796875" style="2" customWidth="1"/>
    <col min="5108" max="5108" width="13.1796875" style="2" bestFit="1" customWidth="1"/>
    <col min="5109" max="5109" width="3" style="2" customWidth="1"/>
    <col min="5110" max="5119" width="8.7265625" style="2"/>
    <col min="5120" max="5120" width="8.1796875" style="2" customWidth="1"/>
    <col min="5121" max="5121" width="8.7265625" style="2"/>
    <col min="5122" max="5122" width="9" style="2" customWidth="1"/>
    <col min="5123" max="5123" width="8.1796875" style="2" customWidth="1"/>
    <col min="5124" max="5124" width="8.7265625" style="2"/>
    <col min="5125" max="5130" width="9.1796875" style="2" customWidth="1"/>
    <col min="5131" max="5131" width="11.36328125" style="2" bestFit="1" customWidth="1"/>
    <col min="5132" max="5132" width="9.81640625" style="2" bestFit="1" customWidth="1"/>
    <col min="5133" max="5134" width="8.7265625" style="2"/>
    <col min="5135" max="5136" width="9.54296875" style="2" bestFit="1" customWidth="1"/>
    <col min="5137" max="5362" width="8.7265625" style="2"/>
    <col min="5363" max="5363" width="20.1796875" style="2" customWidth="1"/>
    <col min="5364" max="5364" width="13.1796875" style="2" bestFit="1" customWidth="1"/>
    <col min="5365" max="5365" width="3" style="2" customWidth="1"/>
    <col min="5366" max="5375" width="8.7265625" style="2"/>
    <col min="5376" max="5376" width="8.1796875" style="2" customWidth="1"/>
    <col min="5377" max="5377" width="8.7265625" style="2"/>
    <col min="5378" max="5378" width="9" style="2" customWidth="1"/>
    <col min="5379" max="5379" width="8.1796875" style="2" customWidth="1"/>
    <col min="5380" max="5380" width="8.7265625" style="2"/>
    <col min="5381" max="5386" width="9.1796875" style="2" customWidth="1"/>
    <col min="5387" max="5387" width="11.36328125" style="2" bestFit="1" customWidth="1"/>
    <col min="5388" max="5388" width="9.81640625" style="2" bestFit="1" customWidth="1"/>
    <col min="5389" max="5390" width="8.7265625" style="2"/>
    <col min="5391" max="5392" width="9.54296875" style="2" bestFit="1" customWidth="1"/>
    <col min="5393" max="5618" width="8.7265625" style="2"/>
    <col min="5619" max="5619" width="20.1796875" style="2" customWidth="1"/>
    <col min="5620" max="5620" width="13.1796875" style="2" bestFit="1" customWidth="1"/>
    <col min="5621" max="5621" width="3" style="2" customWidth="1"/>
    <col min="5622" max="5631" width="8.7265625" style="2"/>
    <col min="5632" max="5632" width="8.1796875" style="2" customWidth="1"/>
    <col min="5633" max="5633" width="8.7265625" style="2"/>
    <col min="5634" max="5634" width="9" style="2" customWidth="1"/>
    <col min="5635" max="5635" width="8.1796875" style="2" customWidth="1"/>
    <col min="5636" max="5636" width="8.7265625" style="2"/>
    <col min="5637" max="5642" width="9.1796875" style="2" customWidth="1"/>
    <col min="5643" max="5643" width="11.36328125" style="2" bestFit="1" customWidth="1"/>
    <col min="5644" max="5644" width="9.81640625" style="2" bestFit="1" customWidth="1"/>
    <col min="5645" max="5646" width="8.7265625" style="2"/>
    <col min="5647" max="5648" width="9.54296875" style="2" bestFit="1" customWidth="1"/>
    <col min="5649" max="5874" width="8.7265625" style="2"/>
    <col min="5875" max="5875" width="20.1796875" style="2" customWidth="1"/>
    <col min="5876" max="5876" width="13.1796875" style="2" bestFit="1" customWidth="1"/>
    <col min="5877" max="5877" width="3" style="2" customWidth="1"/>
    <col min="5878" max="5887" width="8.7265625" style="2"/>
    <col min="5888" max="5888" width="8.1796875" style="2" customWidth="1"/>
    <col min="5889" max="5889" width="8.7265625" style="2"/>
    <col min="5890" max="5890" width="9" style="2" customWidth="1"/>
    <col min="5891" max="5891" width="8.1796875" style="2" customWidth="1"/>
    <col min="5892" max="5892" width="8.7265625" style="2"/>
    <col min="5893" max="5898" width="9.1796875" style="2" customWidth="1"/>
    <col min="5899" max="5899" width="11.36328125" style="2" bestFit="1" customWidth="1"/>
    <col min="5900" max="5900" width="9.81640625" style="2" bestFit="1" customWidth="1"/>
    <col min="5901" max="5902" width="8.7265625" style="2"/>
    <col min="5903" max="5904" width="9.54296875" style="2" bestFit="1" customWidth="1"/>
    <col min="5905" max="6130" width="8.7265625" style="2"/>
    <col min="6131" max="6131" width="20.1796875" style="2" customWidth="1"/>
    <col min="6132" max="6132" width="13.1796875" style="2" bestFit="1" customWidth="1"/>
    <col min="6133" max="6133" width="3" style="2" customWidth="1"/>
    <col min="6134" max="6143" width="8.7265625" style="2"/>
    <col min="6144" max="6144" width="8.1796875" style="2" customWidth="1"/>
    <col min="6145" max="6145" width="8.7265625" style="2"/>
    <col min="6146" max="6146" width="9" style="2" customWidth="1"/>
    <col min="6147" max="6147" width="8.1796875" style="2" customWidth="1"/>
    <col min="6148" max="6148" width="8.7265625" style="2"/>
    <col min="6149" max="6154" width="9.1796875" style="2" customWidth="1"/>
    <col min="6155" max="6155" width="11.36328125" style="2" bestFit="1" customWidth="1"/>
    <col min="6156" max="6156" width="9.81640625" style="2" bestFit="1" customWidth="1"/>
    <col min="6157" max="6158" width="8.7265625" style="2"/>
    <col min="6159" max="6160" width="9.54296875" style="2" bestFit="1" customWidth="1"/>
    <col min="6161" max="6386" width="8.7265625" style="2"/>
    <col min="6387" max="6387" width="20.1796875" style="2" customWidth="1"/>
    <col min="6388" max="6388" width="13.1796875" style="2" bestFit="1" customWidth="1"/>
    <col min="6389" max="6389" width="3" style="2" customWidth="1"/>
    <col min="6390" max="6399" width="8.7265625" style="2"/>
    <col min="6400" max="6400" width="8.1796875" style="2" customWidth="1"/>
    <col min="6401" max="6401" width="8.7265625" style="2"/>
    <col min="6402" max="6402" width="9" style="2" customWidth="1"/>
    <col min="6403" max="6403" width="8.1796875" style="2" customWidth="1"/>
    <col min="6404" max="6404" width="8.7265625" style="2"/>
    <col min="6405" max="6410" width="9.1796875" style="2" customWidth="1"/>
    <col min="6411" max="6411" width="11.36328125" style="2" bestFit="1" customWidth="1"/>
    <col min="6412" max="6412" width="9.81640625" style="2" bestFit="1" customWidth="1"/>
    <col min="6413" max="6414" width="8.7265625" style="2"/>
    <col min="6415" max="6416" width="9.54296875" style="2" bestFit="1" customWidth="1"/>
    <col min="6417" max="6642" width="8.7265625" style="2"/>
    <col min="6643" max="6643" width="20.1796875" style="2" customWidth="1"/>
    <col min="6644" max="6644" width="13.1796875" style="2" bestFit="1" customWidth="1"/>
    <col min="6645" max="6645" width="3" style="2" customWidth="1"/>
    <col min="6646" max="6655" width="8.7265625" style="2"/>
    <col min="6656" max="6656" width="8.1796875" style="2" customWidth="1"/>
    <col min="6657" max="6657" width="8.7265625" style="2"/>
    <col min="6658" max="6658" width="9" style="2" customWidth="1"/>
    <col min="6659" max="6659" width="8.1796875" style="2" customWidth="1"/>
    <col min="6660" max="6660" width="8.7265625" style="2"/>
    <col min="6661" max="6666" width="9.1796875" style="2" customWidth="1"/>
    <col min="6667" max="6667" width="11.36328125" style="2" bestFit="1" customWidth="1"/>
    <col min="6668" max="6668" width="9.81640625" style="2" bestFit="1" customWidth="1"/>
    <col min="6669" max="6670" width="8.7265625" style="2"/>
    <col min="6671" max="6672" width="9.54296875" style="2" bestFit="1" customWidth="1"/>
    <col min="6673" max="6898" width="8.7265625" style="2"/>
    <col min="6899" max="6899" width="20.1796875" style="2" customWidth="1"/>
    <col min="6900" max="6900" width="13.1796875" style="2" bestFit="1" customWidth="1"/>
    <col min="6901" max="6901" width="3" style="2" customWidth="1"/>
    <col min="6902" max="6911" width="8.7265625" style="2"/>
    <col min="6912" max="6912" width="8.1796875" style="2" customWidth="1"/>
    <col min="6913" max="6913" width="8.7265625" style="2"/>
    <col min="6914" max="6914" width="9" style="2" customWidth="1"/>
    <col min="6915" max="6915" width="8.1796875" style="2" customWidth="1"/>
    <col min="6916" max="6916" width="8.7265625" style="2"/>
    <col min="6917" max="6922" width="9.1796875" style="2" customWidth="1"/>
    <col min="6923" max="6923" width="11.36328125" style="2" bestFit="1" customWidth="1"/>
    <col min="6924" max="6924" width="9.81640625" style="2" bestFit="1" customWidth="1"/>
    <col min="6925" max="6926" width="8.7265625" style="2"/>
    <col min="6927" max="6928" width="9.54296875" style="2" bestFit="1" customWidth="1"/>
    <col min="6929" max="7154" width="8.7265625" style="2"/>
    <col min="7155" max="7155" width="20.1796875" style="2" customWidth="1"/>
    <col min="7156" max="7156" width="13.1796875" style="2" bestFit="1" customWidth="1"/>
    <col min="7157" max="7157" width="3" style="2" customWidth="1"/>
    <col min="7158" max="7167" width="8.7265625" style="2"/>
    <col min="7168" max="7168" width="8.1796875" style="2" customWidth="1"/>
    <col min="7169" max="7169" width="8.7265625" style="2"/>
    <col min="7170" max="7170" width="9" style="2" customWidth="1"/>
    <col min="7171" max="7171" width="8.1796875" style="2" customWidth="1"/>
    <col min="7172" max="7172" width="8.7265625" style="2"/>
    <col min="7173" max="7178" width="9.1796875" style="2" customWidth="1"/>
    <col min="7179" max="7179" width="11.36328125" style="2" bestFit="1" customWidth="1"/>
    <col min="7180" max="7180" width="9.81640625" style="2" bestFit="1" customWidth="1"/>
    <col min="7181" max="7182" width="8.7265625" style="2"/>
    <col min="7183" max="7184" width="9.54296875" style="2" bestFit="1" customWidth="1"/>
    <col min="7185" max="7410" width="8.7265625" style="2"/>
    <col min="7411" max="7411" width="20.1796875" style="2" customWidth="1"/>
    <col min="7412" max="7412" width="13.1796875" style="2" bestFit="1" customWidth="1"/>
    <col min="7413" max="7413" width="3" style="2" customWidth="1"/>
    <col min="7414" max="7423" width="8.7265625" style="2"/>
    <col min="7424" max="7424" width="8.1796875" style="2" customWidth="1"/>
    <col min="7425" max="7425" width="8.7265625" style="2"/>
    <col min="7426" max="7426" width="9" style="2" customWidth="1"/>
    <col min="7427" max="7427" width="8.1796875" style="2" customWidth="1"/>
    <col min="7428" max="7428" width="8.7265625" style="2"/>
    <col min="7429" max="7434" width="9.1796875" style="2" customWidth="1"/>
    <col min="7435" max="7435" width="11.36328125" style="2" bestFit="1" customWidth="1"/>
    <col min="7436" max="7436" width="9.81640625" style="2" bestFit="1" customWidth="1"/>
    <col min="7437" max="7438" width="8.7265625" style="2"/>
    <col min="7439" max="7440" width="9.54296875" style="2" bestFit="1" customWidth="1"/>
    <col min="7441" max="7666" width="8.7265625" style="2"/>
    <col min="7667" max="7667" width="20.1796875" style="2" customWidth="1"/>
    <col min="7668" max="7668" width="13.1796875" style="2" bestFit="1" customWidth="1"/>
    <col min="7669" max="7669" width="3" style="2" customWidth="1"/>
    <col min="7670" max="7679" width="8.7265625" style="2"/>
    <col min="7680" max="7680" width="8.1796875" style="2" customWidth="1"/>
    <col min="7681" max="7681" width="8.7265625" style="2"/>
    <col min="7682" max="7682" width="9" style="2" customWidth="1"/>
    <col min="7683" max="7683" width="8.1796875" style="2" customWidth="1"/>
    <col min="7684" max="7684" width="8.7265625" style="2"/>
    <col min="7685" max="7690" width="9.1796875" style="2" customWidth="1"/>
    <col min="7691" max="7691" width="11.36328125" style="2" bestFit="1" customWidth="1"/>
    <col min="7692" max="7692" width="9.81640625" style="2" bestFit="1" customWidth="1"/>
    <col min="7693" max="7694" width="8.7265625" style="2"/>
    <col min="7695" max="7696" width="9.54296875" style="2" bestFit="1" customWidth="1"/>
    <col min="7697" max="7922" width="8.7265625" style="2"/>
    <col min="7923" max="7923" width="20.1796875" style="2" customWidth="1"/>
    <col min="7924" max="7924" width="13.1796875" style="2" bestFit="1" customWidth="1"/>
    <col min="7925" max="7925" width="3" style="2" customWidth="1"/>
    <col min="7926" max="7935" width="8.7265625" style="2"/>
    <col min="7936" max="7936" width="8.1796875" style="2" customWidth="1"/>
    <col min="7937" max="7937" width="8.7265625" style="2"/>
    <col min="7938" max="7938" width="9" style="2" customWidth="1"/>
    <col min="7939" max="7939" width="8.1796875" style="2" customWidth="1"/>
    <col min="7940" max="7940" width="8.7265625" style="2"/>
    <col min="7941" max="7946" width="9.1796875" style="2" customWidth="1"/>
    <col min="7947" max="7947" width="11.36328125" style="2" bestFit="1" customWidth="1"/>
    <col min="7948" max="7948" width="9.81640625" style="2" bestFit="1" customWidth="1"/>
    <col min="7949" max="7950" width="8.7265625" style="2"/>
    <col min="7951" max="7952" width="9.54296875" style="2" bestFit="1" customWidth="1"/>
    <col min="7953" max="8178" width="8.7265625" style="2"/>
    <col min="8179" max="8179" width="20.1796875" style="2" customWidth="1"/>
    <col min="8180" max="8180" width="13.1796875" style="2" bestFit="1" customWidth="1"/>
    <col min="8181" max="8181" width="3" style="2" customWidth="1"/>
    <col min="8182" max="8191" width="8.7265625" style="2"/>
    <col min="8192" max="8192" width="8.1796875" style="2" customWidth="1"/>
    <col min="8193" max="8193" width="8.7265625" style="2"/>
    <col min="8194" max="8194" width="9" style="2" customWidth="1"/>
    <col min="8195" max="8195" width="8.1796875" style="2" customWidth="1"/>
    <col min="8196" max="8196" width="8.7265625" style="2"/>
    <col min="8197" max="8202" width="9.1796875" style="2" customWidth="1"/>
    <col min="8203" max="8203" width="11.36328125" style="2" bestFit="1" customWidth="1"/>
    <col min="8204" max="8204" width="9.81640625" style="2" bestFit="1" customWidth="1"/>
    <col min="8205" max="8206" width="8.7265625" style="2"/>
    <col min="8207" max="8208" width="9.54296875" style="2" bestFit="1" customWidth="1"/>
    <col min="8209" max="8434" width="8.7265625" style="2"/>
    <col min="8435" max="8435" width="20.1796875" style="2" customWidth="1"/>
    <col min="8436" max="8436" width="13.1796875" style="2" bestFit="1" customWidth="1"/>
    <col min="8437" max="8437" width="3" style="2" customWidth="1"/>
    <col min="8438" max="8447" width="8.7265625" style="2"/>
    <col min="8448" max="8448" width="8.1796875" style="2" customWidth="1"/>
    <col min="8449" max="8449" width="8.7265625" style="2"/>
    <col min="8450" max="8450" width="9" style="2" customWidth="1"/>
    <col min="8451" max="8451" width="8.1796875" style="2" customWidth="1"/>
    <col min="8452" max="8452" width="8.7265625" style="2"/>
    <col min="8453" max="8458" width="9.1796875" style="2" customWidth="1"/>
    <col min="8459" max="8459" width="11.36328125" style="2" bestFit="1" customWidth="1"/>
    <col min="8460" max="8460" width="9.81640625" style="2" bestFit="1" customWidth="1"/>
    <col min="8461" max="8462" width="8.7265625" style="2"/>
    <col min="8463" max="8464" width="9.54296875" style="2" bestFit="1" customWidth="1"/>
    <col min="8465" max="8690" width="8.7265625" style="2"/>
    <col min="8691" max="8691" width="20.1796875" style="2" customWidth="1"/>
    <col min="8692" max="8692" width="13.1796875" style="2" bestFit="1" customWidth="1"/>
    <col min="8693" max="8693" width="3" style="2" customWidth="1"/>
    <col min="8694" max="8703" width="8.7265625" style="2"/>
    <col min="8704" max="8704" width="8.1796875" style="2" customWidth="1"/>
    <col min="8705" max="8705" width="8.7265625" style="2"/>
    <col min="8706" max="8706" width="9" style="2" customWidth="1"/>
    <col min="8707" max="8707" width="8.1796875" style="2" customWidth="1"/>
    <col min="8708" max="8708" width="8.7265625" style="2"/>
    <col min="8709" max="8714" width="9.1796875" style="2" customWidth="1"/>
    <col min="8715" max="8715" width="11.36328125" style="2" bestFit="1" customWidth="1"/>
    <col min="8716" max="8716" width="9.81640625" style="2" bestFit="1" customWidth="1"/>
    <col min="8717" max="8718" width="8.7265625" style="2"/>
    <col min="8719" max="8720" width="9.54296875" style="2" bestFit="1" customWidth="1"/>
    <col min="8721" max="8946" width="8.7265625" style="2"/>
    <col min="8947" max="8947" width="20.1796875" style="2" customWidth="1"/>
    <col min="8948" max="8948" width="13.1796875" style="2" bestFit="1" customWidth="1"/>
    <col min="8949" max="8949" width="3" style="2" customWidth="1"/>
    <col min="8950" max="8959" width="8.7265625" style="2"/>
    <col min="8960" max="8960" width="8.1796875" style="2" customWidth="1"/>
    <col min="8961" max="8961" width="8.7265625" style="2"/>
    <col min="8962" max="8962" width="9" style="2" customWidth="1"/>
    <col min="8963" max="8963" width="8.1796875" style="2" customWidth="1"/>
    <col min="8964" max="8964" width="8.7265625" style="2"/>
    <col min="8965" max="8970" width="9.1796875" style="2" customWidth="1"/>
    <col min="8971" max="8971" width="11.36328125" style="2" bestFit="1" customWidth="1"/>
    <col min="8972" max="8972" width="9.81640625" style="2" bestFit="1" customWidth="1"/>
    <col min="8973" max="8974" width="8.7265625" style="2"/>
    <col min="8975" max="8976" width="9.54296875" style="2" bestFit="1" customWidth="1"/>
    <col min="8977" max="9202" width="8.7265625" style="2"/>
    <col min="9203" max="9203" width="20.1796875" style="2" customWidth="1"/>
    <col min="9204" max="9204" width="13.1796875" style="2" bestFit="1" customWidth="1"/>
    <col min="9205" max="9205" width="3" style="2" customWidth="1"/>
    <col min="9206" max="9215" width="8.7265625" style="2"/>
    <col min="9216" max="9216" width="8.1796875" style="2" customWidth="1"/>
    <col min="9217" max="9217" width="8.7265625" style="2"/>
    <col min="9218" max="9218" width="9" style="2" customWidth="1"/>
    <col min="9219" max="9219" width="8.1796875" style="2" customWidth="1"/>
    <col min="9220" max="9220" width="8.7265625" style="2"/>
    <col min="9221" max="9226" width="9.1796875" style="2" customWidth="1"/>
    <col min="9227" max="9227" width="11.36328125" style="2" bestFit="1" customWidth="1"/>
    <col min="9228" max="9228" width="9.81640625" style="2" bestFit="1" customWidth="1"/>
    <col min="9229" max="9230" width="8.7265625" style="2"/>
    <col min="9231" max="9232" width="9.54296875" style="2" bestFit="1" customWidth="1"/>
    <col min="9233" max="9458" width="8.7265625" style="2"/>
    <col min="9459" max="9459" width="20.1796875" style="2" customWidth="1"/>
    <col min="9460" max="9460" width="13.1796875" style="2" bestFit="1" customWidth="1"/>
    <col min="9461" max="9461" width="3" style="2" customWidth="1"/>
    <col min="9462" max="9471" width="8.7265625" style="2"/>
    <col min="9472" max="9472" width="8.1796875" style="2" customWidth="1"/>
    <col min="9473" max="9473" width="8.7265625" style="2"/>
    <col min="9474" max="9474" width="9" style="2" customWidth="1"/>
    <col min="9475" max="9475" width="8.1796875" style="2" customWidth="1"/>
    <col min="9476" max="9476" width="8.7265625" style="2"/>
    <col min="9477" max="9482" width="9.1796875" style="2" customWidth="1"/>
    <col min="9483" max="9483" width="11.36328125" style="2" bestFit="1" customWidth="1"/>
    <col min="9484" max="9484" width="9.81640625" style="2" bestFit="1" customWidth="1"/>
    <col min="9485" max="9486" width="8.7265625" style="2"/>
    <col min="9487" max="9488" width="9.54296875" style="2" bestFit="1" customWidth="1"/>
    <col min="9489" max="9714" width="8.7265625" style="2"/>
    <col min="9715" max="9715" width="20.1796875" style="2" customWidth="1"/>
    <col min="9716" max="9716" width="13.1796875" style="2" bestFit="1" customWidth="1"/>
    <col min="9717" max="9717" width="3" style="2" customWidth="1"/>
    <col min="9718" max="9727" width="8.7265625" style="2"/>
    <col min="9728" max="9728" width="8.1796875" style="2" customWidth="1"/>
    <col min="9729" max="9729" width="8.7265625" style="2"/>
    <col min="9730" max="9730" width="9" style="2" customWidth="1"/>
    <col min="9731" max="9731" width="8.1796875" style="2" customWidth="1"/>
    <col min="9732" max="9732" width="8.7265625" style="2"/>
    <col min="9733" max="9738" width="9.1796875" style="2" customWidth="1"/>
    <col min="9739" max="9739" width="11.36328125" style="2" bestFit="1" customWidth="1"/>
    <col min="9740" max="9740" width="9.81640625" style="2" bestFit="1" customWidth="1"/>
    <col min="9741" max="9742" width="8.7265625" style="2"/>
    <col min="9743" max="9744" width="9.54296875" style="2" bestFit="1" customWidth="1"/>
    <col min="9745" max="9970" width="8.7265625" style="2"/>
    <col min="9971" max="9971" width="20.1796875" style="2" customWidth="1"/>
    <col min="9972" max="9972" width="13.1796875" style="2" bestFit="1" customWidth="1"/>
    <col min="9973" max="9973" width="3" style="2" customWidth="1"/>
    <col min="9974" max="9983" width="8.7265625" style="2"/>
    <col min="9984" max="9984" width="8.1796875" style="2" customWidth="1"/>
    <col min="9985" max="9985" width="8.7265625" style="2"/>
    <col min="9986" max="9986" width="9" style="2" customWidth="1"/>
    <col min="9987" max="9987" width="8.1796875" style="2" customWidth="1"/>
    <col min="9988" max="9988" width="8.7265625" style="2"/>
    <col min="9989" max="9994" width="9.1796875" style="2" customWidth="1"/>
    <col min="9995" max="9995" width="11.36328125" style="2" bestFit="1" customWidth="1"/>
    <col min="9996" max="9996" width="9.81640625" style="2" bestFit="1" customWidth="1"/>
    <col min="9997" max="9998" width="8.7265625" style="2"/>
    <col min="9999" max="10000" width="9.54296875" style="2" bestFit="1" customWidth="1"/>
    <col min="10001" max="10226" width="8.7265625" style="2"/>
    <col min="10227" max="10227" width="20.1796875" style="2" customWidth="1"/>
    <col min="10228" max="10228" width="13.1796875" style="2" bestFit="1" customWidth="1"/>
    <col min="10229" max="10229" width="3" style="2" customWidth="1"/>
    <col min="10230" max="10239" width="8.7265625" style="2"/>
    <col min="10240" max="10240" width="8.1796875" style="2" customWidth="1"/>
    <col min="10241" max="10241" width="8.7265625" style="2"/>
    <col min="10242" max="10242" width="9" style="2" customWidth="1"/>
    <col min="10243" max="10243" width="8.1796875" style="2" customWidth="1"/>
    <col min="10244" max="10244" width="8.7265625" style="2"/>
    <col min="10245" max="10250" width="9.1796875" style="2" customWidth="1"/>
    <col min="10251" max="10251" width="11.36328125" style="2" bestFit="1" customWidth="1"/>
    <col min="10252" max="10252" width="9.81640625" style="2" bestFit="1" customWidth="1"/>
    <col min="10253" max="10254" width="8.7265625" style="2"/>
    <col min="10255" max="10256" width="9.54296875" style="2" bestFit="1" customWidth="1"/>
    <col min="10257" max="10482" width="8.7265625" style="2"/>
    <col min="10483" max="10483" width="20.1796875" style="2" customWidth="1"/>
    <col min="10484" max="10484" width="13.1796875" style="2" bestFit="1" customWidth="1"/>
    <col min="10485" max="10485" width="3" style="2" customWidth="1"/>
    <col min="10486" max="10495" width="8.7265625" style="2"/>
    <col min="10496" max="10496" width="8.1796875" style="2" customWidth="1"/>
    <col min="10497" max="10497" width="8.7265625" style="2"/>
    <col min="10498" max="10498" width="9" style="2" customWidth="1"/>
    <col min="10499" max="10499" width="8.1796875" style="2" customWidth="1"/>
    <col min="10500" max="10500" width="8.7265625" style="2"/>
    <col min="10501" max="10506" width="9.1796875" style="2" customWidth="1"/>
    <col min="10507" max="10507" width="11.36328125" style="2" bestFit="1" customWidth="1"/>
    <col min="10508" max="10508" width="9.81640625" style="2" bestFit="1" customWidth="1"/>
    <col min="10509" max="10510" width="8.7265625" style="2"/>
    <col min="10511" max="10512" width="9.54296875" style="2" bestFit="1" customWidth="1"/>
    <col min="10513" max="10738" width="8.7265625" style="2"/>
    <col min="10739" max="10739" width="20.1796875" style="2" customWidth="1"/>
    <col min="10740" max="10740" width="13.1796875" style="2" bestFit="1" customWidth="1"/>
    <col min="10741" max="10741" width="3" style="2" customWidth="1"/>
    <col min="10742" max="10751" width="8.7265625" style="2"/>
    <col min="10752" max="10752" width="8.1796875" style="2" customWidth="1"/>
    <col min="10753" max="10753" width="8.7265625" style="2"/>
    <col min="10754" max="10754" width="9" style="2" customWidth="1"/>
    <col min="10755" max="10755" width="8.1796875" style="2" customWidth="1"/>
    <col min="10756" max="10756" width="8.7265625" style="2"/>
    <col min="10757" max="10762" width="9.1796875" style="2" customWidth="1"/>
    <col min="10763" max="10763" width="11.36328125" style="2" bestFit="1" customWidth="1"/>
    <col min="10764" max="10764" width="9.81640625" style="2" bestFit="1" customWidth="1"/>
    <col min="10765" max="10766" width="8.7265625" style="2"/>
    <col min="10767" max="10768" width="9.54296875" style="2" bestFit="1" customWidth="1"/>
    <col min="10769" max="10994" width="8.7265625" style="2"/>
    <col min="10995" max="10995" width="20.1796875" style="2" customWidth="1"/>
    <col min="10996" max="10996" width="13.1796875" style="2" bestFit="1" customWidth="1"/>
    <col min="10997" max="10997" width="3" style="2" customWidth="1"/>
    <col min="10998" max="11007" width="8.7265625" style="2"/>
    <col min="11008" max="11008" width="8.1796875" style="2" customWidth="1"/>
    <col min="11009" max="11009" width="8.7265625" style="2"/>
    <col min="11010" max="11010" width="9" style="2" customWidth="1"/>
    <col min="11011" max="11011" width="8.1796875" style="2" customWidth="1"/>
    <col min="11012" max="11012" width="8.7265625" style="2"/>
    <col min="11013" max="11018" width="9.1796875" style="2" customWidth="1"/>
    <col min="11019" max="11019" width="11.36328125" style="2" bestFit="1" customWidth="1"/>
    <col min="11020" max="11020" width="9.81640625" style="2" bestFit="1" customWidth="1"/>
    <col min="11021" max="11022" width="8.7265625" style="2"/>
    <col min="11023" max="11024" width="9.54296875" style="2" bestFit="1" customWidth="1"/>
    <col min="11025" max="11250" width="8.7265625" style="2"/>
    <col min="11251" max="11251" width="20.1796875" style="2" customWidth="1"/>
    <col min="11252" max="11252" width="13.1796875" style="2" bestFit="1" customWidth="1"/>
    <col min="11253" max="11253" width="3" style="2" customWidth="1"/>
    <col min="11254" max="11263" width="8.7265625" style="2"/>
    <col min="11264" max="11264" width="8.1796875" style="2" customWidth="1"/>
    <col min="11265" max="11265" width="8.7265625" style="2"/>
    <col min="11266" max="11266" width="9" style="2" customWidth="1"/>
    <col min="11267" max="11267" width="8.1796875" style="2" customWidth="1"/>
    <col min="11268" max="11268" width="8.7265625" style="2"/>
    <col min="11269" max="11274" width="9.1796875" style="2" customWidth="1"/>
    <col min="11275" max="11275" width="11.36328125" style="2" bestFit="1" customWidth="1"/>
    <col min="11276" max="11276" width="9.81640625" style="2" bestFit="1" customWidth="1"/>
    <col min="11277" max="11278" width="8.7265625" style="2"/>
    <col min="11279" max="11280" width="9.54296875" style="2" bestFit="1" customWidth="1"/>
    <col min="11281" max="11506" width="8.7265625" style="2"/>
    <col min="11507" max="11507" width="20.1796875" style="2" customWidth="1"/>
    <col min="11508" max="11508" width="13.1796875" style="2" bestFit="1" customWidth="1"/>
    <col min="11509" max="11509" width="3" style="2" customWidth="1"/>
    <col min="11510" max="11519" width="8.7265625" style="2"/>
    <col min="11520" max="11520" width="8.1796875" style="2" customWidth="1"/>
    <col min="11521" max="11521" width="8.7265625" style="2"/>
    <col min="11522" max="11522" width="9" style="2" customWidth="1"/>
    <col min="11523" max="11523" width="8.1796875" style="2" customWidth="1"/>
    <col min="11524" max="11524" width="8.7265625" style="2"/>
    <col min="11525" max="11530" width="9.1796875" style="2" customWidth="1"/>
    <col min="11531" max="11531" width="11.36328125" style="2" bestFit="1" customWidth="1"/>
    <col min="11532" max="11532" width="9.81640625" style="2" bestFit="1" customWidth="1"/>
    <col min="11533" max="11534" width="8.7265625" style="2"/>
    <col min="11535" max="11536" width="9.54296875" style="2" bestFit="1" customWidth="1"/>
    <col min="11537" max="11762" width="8.7265625" style="2"/>
    <col min="11763" max="11763" width="20.1796875" style="2" customWidth="1"/>
    <col min="11764" max="11764" width="13.1796875" style="2" bestFit="1" customWidth="1"/>
    <col min="11765" max="11765" width="3" style="2" customWidth="1"/>
    <col min="11766" max="11775" width="8.7265625" style="2"/>
    <col min="11776" max="11776" width="8.1796875" style="2" customWidth="1"/>
    <col min="11777" max="11777" width="8.7265625" style="2"/>
    <col min="11778" max="11778" width="9" style="2" customWidth="1"/>
    <col min="11779" max="11779" width="8.1796875" style="2" customWidth="1"/>
    <col min="11780" max="11780" width="8.7265625" style="2"/>
    <col min="11781" max="11786" width="9.1796875" style="2" customWidth="1"/>
    <col min="11787" max="11787" width="11.36328125" style="2" bestFit="1" customWidth="1"/>
    <col min="11788" max="11788" width="9.81640625" style="2" bestFit="1" customWidth="1"/>
    <col min="11789" max="11790" width="8.7265625" style="2"/>
    <col min="11791" max="11792" width="9.54296875" style="2" bestFit="1" customWidth="1"/>
    <col min="11793" max="12018" width="8.7265625" style="2"/>
    <col min="12019" max="12019" width="20.1796875" style="2" customWidth="1"/>
    <col min="12020" max="12020" width="13.1796875" style="2" bestFit="1" customWidth="1"/>
    <col min="12021" max="12021" width="3" style="2" customWidth="1"/>
    <col min="12022" max="12031" width="8.7265625" style="2"/>
    <col min="12032" max="12032" width="8.1796875" style="2" customWidth="1"/>
    <col min="12033" max="12033" width="8.7265625" style="2"/>
    <col min="12034" max="12034" width="9" style="2" customWidth="1"/>
    <col min="12035" max="12035" width="8.1796875" style="2" customWidth="1"/>
    <col min="12036" max="12036" width="8.7265625" style="2"/>
    <col min="12037" max="12042" width="9.1796875" style="2" customWidth="1"/>
    <col min="12043" max="12043" width="11.36328125" style="2" bestFit="1" customWidth="1"/>
    <col min="12044" max="12044" width="9.81640625" style="2" bestFit="1" customWidth="1"/>
    <col min="12045" max="12046" width="8.7265625" style="2"/>
    <col min="12047" max="12048" width="9.54296875" style="2" bestFit="1" customWidth="1"/>
    <col min="12049" max="12274" width="8.7265625" style="2"/>
    <col min="12275" max="12275" width="20.1796875" style="2" customWidth="1"/>
    <col min="12276" max="12276" width="13.1796875" style="2" bestFit="1" customWidth="1"/>
    <col min="12277" max="12277" width="3" style="2" customWidth="1"/>
    <col min="12278" max="12287" width="8.7265625" style="2"/>
    <col min="12288" max="12288" width="8.1796875" style="2" customWidth="1"/>
    <col min="12289" max="12289" width="8.7265625" style="2"/>
    <col min="12290" max="12290" width="9" style="2" customWidth="1"/>
    <col min="12291" max="12291" width="8.1796875" style="2" customWidth="1"/>
    <col min="12292" max="12292" width="8.7265625" style="2"/>
    <col min="12293" max="12298" width="9.1796875" style="2" customWidth="1"/>
    <col min="12299" max="12299" width="11.36328125" style="2" bestFit="1" customWidth="1"/>
    <col min="12300" max="12300" width="9.81640625" style="2" bestFit="1" customWidth="1"/>
    <col min="12301" max="12302" width="8.7265625" style="2"/>
    <col min="12303" max="12304" width="9.54296875" style="2" bestFit="1" customWidth="1"/>
    <col min="12305" max="12530" width="8.7265625" style="2"/>
    <col min="12531" max="12531" width="20.1796875" style="2" customWidth="1"/>
    <col min="12532" max="12532" width="13.1796875" style="2" bestFit="1" customWidth="1"/>
    <col min="12533" max="12533" width="3" style="2" customWidth="1"/>
    <col min="12534" max="12543" width="8.7265625" style="2"/>
    <col min="12544" max="12544" width="8.1796875" style="2" customWidth="1"/>
    <col min="12545" max="12545" width="8.7265625" style="2"/>
    <col min="12546" max="12546" width="9" style="2" customWidth="1"/>
    <col min="12547" max="12547" width="8.1796875" style="2" customWidth="1"/>
    <col min="12548" max="12548" width="8.7265625" style="2"/>
    <col min="12549" max="12554" width="9.1796875" style="2" customWidth="1"/>
    <col min="12555" max="12555" width="11.36328125" style="2" bestFit="1" customWidth="1"/>
    <col min="12556" max="12556" width="9.81640625" style="2" bestFit="1" customWidth="1"/>
    <col min="12557" max="12558" width="8.7265625" style="2"/>
    <col min="12559" max="12560" width="9.54296875" style="2" bestFit="1" customWidth="1"/>
    <col min="12561" max="12786" width="8.7265625" style="2"/>
    <col min="12787" max="12787" width="20.1796875" style="2" customWidth="1"/>
    <col min="12788" max="12788" width="13.1796875" style="2" bestFit="1" customWidth="1"/>
    <col min="12789" max="12789" width="3" style="2" customWidth="1"/>
    <col min="12790" max="12799" width="8.7265625" style="2"/>
    <col min="12800" max="12800" width="8.1796875" style="2" customWidth="1"/>
    <col min="12801" max="12801" width="8.7265625" style="2"/>
    <col min="12802" max="12802" width="9" style="2" customWidth="1"/>
    <col min="12803" max="12803" width="8.1796875" style="2" customWidth="1"/>
    <col min="12804" max="12804" width="8.7265625" style="2"/>
    <col min="12805" max="12810" width="9.1796875" style="2" customWidth="1"/>
    <col min="12811" max="12811" width="11.36328125" style="2" bestFit="1" customWidth="1"/>
    <col min="12812" max="12812" width="9.81640625" style="2" bestFit="1" customWidth="1"/>
    <col min="12813" max="12814" width="8.7265625" style="2"/>
    <col min="12815" max="12816" width="9.54296875" style="2" bestFit="1" customWidth="1"/>
    <col min="12817" max="13042" width="8.7265625" style="2"/>
    <col min="13043" max="13043" width="20.1796875" style="2" customWidth="1"/>
    <col min="13044" max="13044" width="13.1796875" style="2" bestFit="1" customWidth="1"/>
    <col min="13045" max="13045" width="3" style="2" customWidth="1"/>
    <col min="13046" max="13055" width="8.7265625" style="2"/>
    <col min="13056" max="13056" width="8.1796875" style="2" customWidth="1"/>
    <col min="13057" max="13057" width="8.7265625" style="2"/>
    <col min="13058" max="13058" width="9" style="2" customWidth="1"/>
    <col min="13059" max="13059" width="8.1796875" style="2" customWidth="1"/>
    <col min="13060" max="13060" width="8.7265625" style="2"/>
    <col min="13061" max="13066" width="9.1796875" style="2" customWidth="1"/>
    <col min="13067" max="13067" width="11.36328125" style="2" bestFit="1" customWidth="1"/>
    <col min="13068" max="13068" width="9.81640625" style="2" bestFit="1" customWidth="1"/>
    <col min="13069" max="13070" width="8.7265625" style="2"/>
    <col min="13071" max="13072" width="9.54296875" style="2" bestFit="1" customWidth="1"/>
    <col min="13073" max="13298" width="8.7265625" style="2"/>
    <col min="13299" max="13299" width="20.1796875" style="2" customWidth="1"/>
    <col min="13300" max="13300" width="13.1796875" style="2" bestFit="1" customWidth="1"/>
    <col min="13301" max="13301" width="3" style="2" customWidth="1"/>
    <col min="13302" max="13311" width="8.7265625" style="2"/>
    <col min="13312" max="13312" width="8.1796875" style="2" customWidth="1"/>
    <col min="13313" max="13313" width="8.7265625" style="2"/>
    <col min="13314" max="13314" width="9" style="2" customWidth="1"/>
    <col min="13315" max="13315" width="8.1796875" style="2" customWidth="1"/>
    <col min="13316" max="13316" width="8.7265625" style="2"/>
    <col min="13317" max="13322" width="9.1796875" style="2" customWidth="1"/>
    <col min="13323" max="13323" width="11.36328125" style="2" bestFit="1" customWidth="1"/>
    <col min="13324" max="13324" width="9.81640625" style="2" bestFit="1" customWidth="1"/>
    <col min="13325" max="13326" width="8.7265625" style="2"/>
    <col min="13327" max="13328" width="9.54296875" style="2" bestFit="1" customWidth="1"/>
    <col min="13329" max="13554" width="8.7265625" style="2"/>
    <col min="13555" max="13555" width="20.1796875" style="2" customWidth="1"/>
    <col min="13556" max="13556" width="13.1796875" style="2" bestFit="1" customWidth="1"/>
    <col min="13557" max="13557" width="3" style="2" customWidth="1"/>
    <col min="13558" max="13567" width="8.7265625" style="2"/>
    <col min="13568" max="13568" width="8.1796875" style="2" customWidth="1"/>
    <col min="13569" max="13569" width="8.7265625" style="2"/>
    <col min="13570" max="13570" width="9" style="2" customWidth="1"/>
    <col min="13571" max="13571" width="8.1796875" style="2" customWidth="1"/>
    <col min="13572" max="13572" width="8.7265625" style="2"/>
    <col min="13573" max="13578" width="9.1796875" style="2" customWidth="1"/>
    <col min="13579" max="13579" width="11.36328125" style="2" bestFit="1" customWidth="1"/>
    <col min="13580" max="13580" width="9.81640625" style="2" bestFit="1" customWidth="1"/>
    <col min="13581" max="13582" width="8.7265625" style="2"/>
    <col min="13583" max="13584" width="9.54296875" style="2" bestFit="1" customWidth="1"/>
    <col min="13585" max="13810" width="8.7265625" style="2"/>
    <col min="13811" max="13811" width="20.1796875" style="2" customWidth="1"/>
    <col min="13812" max="13812" width="13.1796875" style="2" bestFit="1" customWidth="1"/>
    <col min="13813" max="13813" width="3" style="2" customWidth="1"/>
    <col min="13814" max="13823" width="8.7265625" style="2"/>
    <col min="13824" max="13824" width="8.1796875" style="2" customWidth="1"/>
    <col min="13825" max="13825" width="8.7265625" style="2"/>
    <col min="13826" max="13826" width="9" style="2" customWidth="1"/>
    <col min="13827" max="13827" width="8.1796875" style="2" customWidth="1"/>
    <col min="13828" max="13828" width="8.7265625" style="2"/>
    <col min="13829" max="13834" width="9.1796875" style="2" customWidth="1"/>
    <col min="13835" max="13835" width="11.36328125" style="2" bestFit="1" customWidth="1"/>
    <col min="13836" max="13836" width="9.81640625" style="2" bestFit="1" customWidth="1"/>
    <col min="13837" max="13838" width="8.7265625" style="2"/>
    <col min="13839" max="13840" width="9.54296875" style="2" bestFit="1" customWidth="1"/>
    <col min="13841" max="14066" width="8.7265625" style="2"/>
    <col min="14067" max="14067" width="20.1796875" style="2" customWidth="1"/>
    <col min="14068" max="14068" width="13.1796875" style="2" bestFit="1" customWidth="1"/>
    <col min="14069" max="14069" width="3" style="2" customWidth="1"/>
    <col min="14070" max="14079" width="8.7265625" style="2"/>
    <col min="14080" max="14080" width="8.1796875" style="2" customWidth="1"/>
    <col min="14081" max="14081" width="8.7265625" style="2"/>
    <col min="14082" max="14082" width="9" style="2" customWidth="1"/>
    <col min="14083" max="14083" width="8.1796875" style="2" customWidth="1"/>
    <col min="14084" max="14084" width="8.7265625" style="2"/>
    <col min="14085" max="14090" width="9.1796875" style="2" customWidth="1"/>
    <col min="14091" max="14091" width="11.36328125" style="2" bestFit="1" customWidth="1"/>
    <col min="14092" max="14092" width="9.81640625" style="2" bestFit="1" customWidth="1"/>
    <col min="14093" max="14094" width="8.7265625" style="2"/>
    <col min="14095" max="14096" width="9.54296875" style="2" bestFit="1" customWidth="1"/>
    <col min="14097" max="14322" width="8.7265625" style="2"/>
    <col min="14323" max="14323" width="20.1796875" style="2" customWidth="1"/>
    <col min="14324" max="14324" width="13.1796875" style="2" bestFit="1" customWidth="1"/>
    <col min="14325" max="14325" width="3" style="2" customWidth="1"/>
    <col min="14326" max="14335" width="8.7265625" style="2"/>
    <col min="14336" max="14336" width="8.1796875" style="2" customWidth="1"/>
    <col min="14337" max="14337" width="8.7265625" style="2"/>
    <col min="14338" max="14338" width="9" style="2" customWidth="1"/>
    <col min="14339" max="14339" width="8.1796875" style="2" customWidth="1"/>
    <col min="14340" max="14340" width="8.7265625" style="2"/>
    <col min="14341" max="14346" width="9.1796875" style="2" customWidth="1"/>
    <col min="14347" max="14347" width="11.36328125" style="2" bestFit="1" customWidth="1"/>
    <col min="14348" max="14348" width="9.81640625" style="2" bestFit="1" customWidth="1"/>
    <col min="14349" max="14350" width="8.7265625" style="2"/>
    <col min="14351" max="14352" width="9.54296875" style="2" bestFit="1" customWidth="1"/>
    <col min="14353" max="14578" width="8.7265625" style="2"/>
    <col min="14579" max="14579" width="20.1796875" style="2" customWidth="1"/>
    <col min="14580" max="14580" width="13.1796875" style="2" bestFit="1" customWidth="1"/>
    <col min="14581" max="14581" width="3" style="2" customWidth="1"/>
    <col min="14582" max="14591" width="8.7265625" style="2"/>
    <col min="14592" max="14592" width="8.1796875" style="2" customWidth="1"/>
    <col min="14593" max="14593" width="8.7265625" style="2"/>
    <col min="14594" max="14594" width="9" style="2" customWidth="1"/>
    <col min="14595" max="14595" width="8.1796875" style="2" customWidth="1"/>
    <col min="14596" max="14596" width="8.7265625" style="2"/>
    <col min="14597" max="14602" width="9.1796875" style="2" customWidth="1"/>
    <col min="14603" max="14603" width="11.36328125" style="2" bestFit="1" customWidth="1"/>
    <col min="14604" max="14604" width="9.81640625" style="2" bestFit="1" customWidth="1"/>
    <col min="14605" max="14606" width="8.7265625" style="2"/>
    <col min="14607" max="14608" width="9.54296875" style="2" bestFit="1" customWidth="1"/>
    <col min="14609" max="14834" width="8.7265625" style="2"/>
    <col min="14835" max="14835" width="20.1796875" style="2" customWidth="1"/>
    <col min="14836" max="14836" width="13.1796875" style="2" bestFit="1" customWidth="1"/>
    <col min="14837" max="14837" width="3" style="2" customWidth="1"/>
    <col min="14838" max="14847" width="8.7265625" style="2"/>
    <col min="14848" max="14848" width="8.1796875" style="2" customWidth="1"/>
    <col min="14849" max="14849" width="8.7265625" style="2"/>
    <col min="14850" max="14850" width="9" style="2" customWidth="1"/>
    <col min="14851" max="14851" width="8.1796875" style="2" customWidth="1"/>
    <col min="14852" max="14852" width="8.7265625" style="2"/>
    <col min="14853" max="14858" width="9.1796875" style="2" customWidth="1"/>
    <col min="14859" max="14859" width="11.36328125" style="2" bestFit="1" customWidth="1"/>
    <col min="14860" max="14860" width="9.81640625" style="2" bestFit="1" customWidth="1"/>
    <col min="14861" max="14862" width="8.7265625" style="2"/>
    <col min="14863" max="14864" width="9.54296875" style="2" bestFit="1" customWidth="1"/>
    <col min="14865" max="15090" width="8.7265625" style="2"/>
    <col min="15091" max="15091" width="20.1796875" style="2" customWidth="1"/>
    <col min="15092" max="15092" width="13.1796875" style="2" bestFit="1" customWidth="1"/>
    <col min="15093" max="15093" width="3" style="2" customWidth="1"/>
    <col min="15094" max="15103" width="8.7265625" style="2"/>
    <col min="15104" max="15104" width="8.1796875" style="2" customWidth="1"/>
    <col min="15105" max="15105" width="8.7265625" style="2"/>
    <col min="15106" max="15106" width="9" style="2" customWidth="1"/>
    <col min="15107" max="15107" width="8.1796875" style="2" customWidth="1"/>
    <col min="15108" max="15108" width="8.7265625" style="2"/>
    <col min="15109" max="15114" width="9.1796875" style="2" customWidth="1"/>
    <col min="15115" max="15115" width="11.36328125" style="2" bestFit="1" customWidth="1"/>
    <col min="15116" max="15116" width="9.81640625" style="2" bestFit="1" customWidth="1"/>
    <col min="15117" max="15118" width="8.7265625" style="2"/>
    <col min="15119" max="15120" width="9.54296875" style="2" bestFit="1" customWidth="1"/>
    <col min="15121" max="15346" width="8.7265625" style="2"/>
    <col min="15347" max="15347" width="20.1796875" style="2" customWidth="1"/>
    <col min="15348" max="15348" width="13.1796875" style="2" bestFit="1" customWidth="1"/>
    <col min="15349" max="15349" width="3" style="2" customWidth="1"/>
    <col min="15350" max="15359" width="8.7265625" style="2"/>
    <col min="15360" max="15360" width="8.1796875" style="2" customWidth="1"/>
    <col min="15361" max="15361" width="8.7265625" style="2"/>
    <col min="15362" max="15362" width="9" style="2" customWidth="1"/>
    <col min="15363" max="15363" width="8.1796875" style="2" customWidth="1"/>
    <col min="15364" max="15364" width="8.7265625" style="2"/>
    <col min="15365" max="15370" width="9.1796875" style="2" customWidth="1"/>
    <col min="15371" max="15371" width="11.36328125" style="2" bestFit="1" customWidth="1"/>
    <col min="15372" max="15372" width="9.81640625" style="2" bestFit="1" customWidth="1"/>
    <col min="15373" max="15374" width="8.7265625" style="2"/>
    <col min="15375" max="15376" width="9.54296875" style="2" bestFit="1" customWidth="1"/>
    <col min="15377" max="15602" width="8.7265625" style="2"/>
    <col min="15603" max="15603" width="20.1796875" style="2" customWidth="1"/>
    <col min="15604" max="15604" width="13.1796875" style="2" bestFit="1" customWidth="1"/>
    <col min="15605" max="15605" width="3" style="2" customWidth="1"/>
    <col min="15606" max="15615" width="8.7265625" style="2"/>
    <col min="15616" max="15616" width="8.1796875" style="2" customWidth="1"/>
    <col min="15617" max="15617" width="8.7265625" style="2"/>
    <col min="15618" max="15618" width="9" style="2" customWidth="1"/>
    <col min="15619" max="15619" width="8.1796875" style="2" customWidth="1"/>
    <col min="15620" max="15620" width="8.7265625" style="2"/>
    <col min="15621" max="15626" width="9.1796875" style="2" customWidth="1"/>
    <col min="15627" max="15627" width="11.36328125" style="2" bestFit="1" customWidth="1"/>
    <col min="15628" max="15628" width="9.81640625" style="2" bestFit="1" customWidth="1"/>
    <col min="15629" max="15630" width="8.7265625" style="2"/>
    <col min="15631" max="15632" width="9.54296875" style="2" bestFit="1" customWidth="1"/>
    <col min="15633" max="15858" width="8.7265625" style="2"/>
    <col min="15859" max="15859" width="20.1796875" style="2" customWidth="1"/>
    <col min="15860" max="15860" width="13.1796875" style="2" bestFit="1" customWidth="1"/>
    <col min="15861" max="15861" width="3" style="2" customWidth="1"/>
    <col min="15862" max="15871" width="8.7265625" style="2"/>
    <col min="15872" max="15872" width="8.1796875" style="2" customWidth="1"/>
    <col min="15873" max="15873" width="8.7265625" style="2"/>
    <col min="15874" max="15874" width="9" style="2" customWidth="1"/>
    <col min="15875" max="15875" width="8.1796875" style="2" customWidth="1"/>
    <col min="15876" max="15876" width="8.7265625" style="2"/>
    <col min="15877" max="15882" width="9.1796875" style="2" customWidth="1"/>
    <col min="15883" max="15883" width="11.36328125" style="2" bestFit="1" customWidth="1"/>
    <col min="15884" max="15884" width="9.81640625" style="2" bestFit="1" customWidth="1"/>
    <col min="15885" max="15886" width="8.7265625" style="2"/>
    <col min="15887" max="15888" width="9.54296875" style="2" bestFit="1" customWidth="1"/>
    <col min="15889" max="16114" width="8.7265625" style="2"/>
    <col min="16115" max="16115" width="20.1796875" style="2" customWidth="1"/>
    <col min="16116" max="16116" width="13.1796875" style="2" bestFit="1" customWidth="1"/>
    <col min="16117" max="16117" width="3" style="2" customWidth="1"/>
    <col min="16118" max="16127" width="8.7265625" style="2"/>
    <col min="16128" max="16128" width="8.1796875" style="2" customWidth="1"/>
    <col min="16129" max="16129" width="8.7265625" style="2"/>
    <col min="16130" max="16130" width="9" style="2" customWidth="1"/>
    <col min="16131" max="16131" width="8.1796875" style="2" customWidth="1"/>
    <col min="16132" max="16132" width="8.7265625" style="2"/>
    <col min="16133" max="16138" width="9.1796875" style="2" customWidth="1"/>
    <col min="16139" max="16139" width="11.36328125" style="2" bestFit="1" customWidth="1"/>
    <col min="16140" max="16140" width="9.81640625" style="2" bestFit="1" customWidth="1"/>
    <col min="16141" max="16142" width="8.7265625" style="2"/>
    <col min="16143" max="16144" width="9.54296875" style="2" bestFit="1" customWidth="1"/>
    <col min="16145" max="16384" width="8.7265625" style="2"/>
  </cols>
  <sheetData>
    <row r="1" spans="1:33" s="3" customFormat="1" ht="45" customHeight="1" x14ac:dyDescent="0.35">
      <c r="A1" s="11" t="s">
        <v>103</v>
      </c>
      <c r="B1" s="38"/>
      <c r="C1" s="38"/>
      <c r="D1" s="38"/>
      <c r="E1" s="38"/>
      <c r="F1" s="38"/>
      <c r="G1" s="38"/>
      <c r="H1" s="38"/>
      <c r="I1" s="38"/>
      <c r="J1" s="38"/>
      <c r="K1" s="38"/>
      <c r="L1" s="38"/>
      <c r="M1" s="38"/>
      <c r="N1" s="38"/>
      <c r="O1" s="38"/>
      <c r="P1" s="38"/>
      <c r="Q1" s="38"/>
      <c r="R1" s="38"/>
      <c r="S1" s="38"/>
      <c r="T1" s="38"/>
      <c r="U1" s="38"/>
      <c r="V1" s="38"/>
      <c r="W1" s="38"/>
      <c r="X1" s="38"/>
      <c r="Y1" s="68"/>
      <c r="Z1" s="20"/>
      <c r="AA1" s="20"/>
    </row>
    <row r="2" spans="1:33" s="3" customFormat="1" ht="20" customHeight="1" x14ac:dyDescent="0.35">
      <c r="A2" s="3" t="s">
        <v>12</v>
      </c>
      <c r="Y2" s="20"/>
      <c r="Z2" s="20"/>
      <c r="AA2" s="20"/>
    </row>
    <row r="3" spans="1:33" s="3" customFormat="1" ht="20" customHeight="1" x14ac:dyDescent="0.35">
      <c r="A3" s="3" t="s">
        <v>42</v>
      </c>
      <c r="Y3" s="20"/>
      <c r="Z3" s="20"/>
      <c r="AA3" s="20"/>
    </row>
    <row r="4" spans="1:33" s="3" customFormat="1" ht="20" customHeight="1" x14ac:dyDescent="0.35">
      <c r="A4" s="3" t="s">
        <v>68</v>
      </c>
      <c r="Y4" s="20"/>
      <c r="Z4" s="20"/>
      <c r="AA4" s="20"/>
    </row>
    <row r="5" spans="1:33" s="3" customFormat="1" x14ac:dyDescent="0.35">
      <c r="A5" s="3" t="s">
        <v>43</v>
      </c>
      <c r="B5" s="38"/>
      <c r="C5" s="38"/>
      <c r="D5" s="38"/>
      <c r="E5" s="38"/>
      <c r="F5" s="38"/>
      <c r="G5" s="38"/>
      <c r="H5" s="38"/>
      <c r="I5" s="38"/>
      <c r="J5" s="38"/>
      <c r="K5" s="38"/>
      <c r="L5" s="38"/>
      <c r="M5" s="38"/>
      <c r="N5" s="38"/>
      <c r="O5" s="38"/>
      <c r="P5" s="38"/>
      <c r="Q5" s="38"/>
      <c r="R5" s="38"/>
      <c r="S5" s="38"/>
      <c r="T5" s="38"/>
      <c r="U5" s="38"/>
      <c r="V5" s="38"/>
      <c r="W5" s="38"/>
      <c r="X5" s="38"/>
      <c r="Y5" s="68"/>
      <c r="Z5" s="20"/>
      <c r="AA5" s="20"/>
    </row>
    <row r="6" spans="1:33" ht="45" customHeight="1" x14ac:dyDescent="0.35">
      <c r="A6" s="39" t="s">
        <v>44</v>
      </c>
      <c r="B6" s="40" t="s">
        <v>106</v>
      </c>
      <c r="C6" s="41" t="s">
        <v>69</v>
      </c>
      <c r="D6" s="42" t="s">
        <v>70</v>
      </c>
      <c r="E6" s="42" t="s">
        <v>71</v>
      </c>
      <c r="F6" s="42" t="s">
        <v>72</v>
      </c>
      <c r="G6" s="42" t="s">
        <v>73</v>
      </c>
      <c r="H6" s="42" t="s">
        <v>74</v>
      </c>
      <c r="I6" s="42" t="s">
        <v>75</v>
      </c>
      <c r="J6" s="42" t="s">
        <v>76</v>
      </c>
      <c r="K6" s="42" t="s">
        <v>77</v>
      </c>
      <c r="L6" s="42" t="s">
        <v>78</v>
      </c>
      <c r="M6" s="42" t="s">
        <v>79</v>
      </c>
      <c r="N6" s="42" t="s">
        <v>80</v>
      </c>
      <c r="O6" s="42" t="s">
        <v>81</v>
      </c>
      <c r="P6" s="42" t="s">
        <v>82</v>
      </c>
      <c r="Q6" s="42" t="s">
        <v>83</v>
      </c>
      <c r="R6" s="42" t="s">
        <v>84</v>
      </c>
      <c r="S6" s="42" t="s">
        <v>85</v>
      </c>
      <c r="T6" s="42" t="s">
        <v>45</v>
      </c>
      <c r="U6" s="42" t="s">
        <v>46</v>
      </c>
      <c r="V6" s="42" t="s">
        <v>47</v>
      </c>
      <c r="W6" s="42" t="s">
        <v>107</v>
      </c>
      <c r="X6" s="42" t="s">
        <v>111</v>
      </c>
      <c r="Y6" s="71" t="s">
        <v>114</v>
      </c>
      <c r="Z6" s="71" t="s">
        <v>122</v>
      </c>
      <c r="AA6" s="71" t="s">
        <v>116</v>
      </c>
    </row>
    <row r="7" spans="1:33" x14ac:dyDescent="0.35">
      <c r="A7" s="43" t="s">
        <v>51</v>
      </c>
      <c r="B7" s="44">
        <f t="shared" ref="B7:B23" si="0">AVERAGE(D7:W7)</f>
        <v>10.163649505417279</v>
      </c>
      <c r="C7" s="45">
        <v>8.4259500000000003</v>
      </c>
      <c r="D7" s="45">
        <v>11.11825</v>
      </c>
      <c r="E7" s="45">
        <v>11.2141</v>
      </c>
      <c r="F7" s="45">
        <v>10.217149999999998</v>
      </c>
      <c r="G7" s="45">
        <v>13.2239</v>
      </c>
      <c r="H7" s="45">
        <v>8.3334999999999972</v>
      </c>
      <c r="I7" s="45">
        <v>13.5578</v>
      </c>
      <c r="J7" s="45">
        <v>12.059900000000003</v>
      </c>
      <c r="K7" s="45">
        <v>10.0624</v>
      </c>
      <c r="L7" s="45">
        <v>7.8775000000000013</v>
      </c>
      <c r="M7" s="45">
        <v>7.739300000000001</v>
      </c>
      <c r="N7" s="45">
        <v>10.427404910458334</v>
      </c>
      <c r="O7" s="45">
        <v>8.8662171652445654</v>
      </c>
      <c r="P7" s="45">
        <v>10.632822622303724</v>
      </c>
      <c r="Q7" s="45">
        <v>12.305453514149319</v>
      </c>
      <c r="R7" s="45">
        <v>10.816307152946663</v>
      </c>
      <c r="S7" s="45">
        <v>8.2421182582313595</v>
      </c>
      <c r="T7" s="45">
        <v>10.485593282643737</v>
      </c>
      <c r="U7" s="45">
        <v>7.9984721633555331</v>
      </c>
      <c r="V7" s="45">
        <v>10.59094150029329</v>
      </c>
      <c r="W7" s="45">
        <v>7.5038595387190536</v>
      </c>
      <c r="X7" s="45">
        <v>9.1479289868476066</v>
      </c>
      <c r="Y7" s="72">
        <v>10.123381875809622</v>
      </c>
      <c r="Z7" s="72">
        <v>9.5348321466575019</v>
      </c>
      <c r="AA7" s="72">
        <v>7.8072476958792825</v>
      </c>
      <c r="AD7" s="86"/>
      <c r="AE7" s="46"/>
      <c r="AF7" s="46"/>
      <c r="AG7" s="47"/>
    </row>
    <row r="8" spans="1:33" x14ac:dyDescent="0.35">
      <c r="A8" s="48" t="s">
        <v>52</v>
      </c>
      <c r="B8" s="49">
        <f t="shared" si="0"/>
        <v>9.8242611471419217</v>
      </c>
      <c r="C8" s="45">
        <v>8.7030499999999993</v>
      </c>
      <c r="D8" s="45">
        <v>13.892899999999999</v>
      </c>
      <c r="E8" s="45">
        <v>8.8539000000000012</v>
      </c>
      <c r="F8" s="45">
        <v>9.4232000000000014</v>
      </c>
      <c r="G8" s="45">
        <v>8.9420500000000001</v>
      </c>
      <c r="H8" s="45">
        <v>8.4019999999999992</v>
      </c>
      <c r="I8" s="45">
        <v>8.7329999999999988</v>
      </c>
      <c r="J8" s="45">
        <v>10.830699999999997</v>
      </c>
      <c r="K8" s="45">
        <v>7.7268000000000008</v>
      </c>
      <c r="L8" s="45">
        <v>6.4426999999999994</v>
      </c>
      <c r="M8" s="45">
        <v>9.7566000000000006</v>
      </c>
      <c r="N8" s="45">
        <v>8.7828599822378113</v>
      </c>
      <c r="O8" s="45">
        <v>7.9924658527537016</v>
      </c>
      <c r="P8" s="45">
        <v>13.186645953254184</v>
      </c>
      <c r="Q8" s="45">
        <v>9.2964968365850726</v>
      </c>
      <c r="R8" s="45">
        <v>10.315948503309558</v>
      </c>
      <c r="S8" s="45">
        <v>10.227741735648403</v>
      </c>
      <c r="T8" s="45">
        <v>9.0399982889089401</v>
      </c>
      <c r="U8" s="45">
        <v>9.2109038414177231</v>
      </c>
      <c r="V8" s="45">
        <v>14.048308609634958</v>
      </c>
      <c r="W8" s="45">
        <v>11.380003339088075</v>
      </c>
      <c r="X8" s="45">
        <v>13.294260269698164</v>
      </c>
      <c r="Y8" s="72">
        <v>9.0568224402034954</v>
      </c>
      <c r="Z8" s="72">
        <v>9.5489914028714455</v>
      </c>
      <c r="AA8" s="72">
        <v>9.0635792187372122</v>
      </c>
      <c r="AD8" s="86"/>
      <c r="AE8" s="46"/>
      <c r="AF8" s="46"/>
      <c r="AG8" s="47"/>
    </row>
    <row r="9" spans="1:33" x14ac:dyDescent="0.35">
      <c r="A9" s="48" t="s">
        <v>53</v>
      </c>
      <c r="B9" s="49">
        <f t="shared" si="0"/>
        <v>9.383750672271951</v>
      </c>
      <c r="C9" s="45">
        <v>9.2459999999999987</v>
      </c>
      <c r="D9" s="45">
        <v>9.9462499999999991</v>
      </c>
      <c r="E9" s="45">
        <v>8.6738999999999997</v>
      </c>
      <c r="F9" s="45">
        <v>9.6455500000000001</v>
      </c>
      <c r="G9" s="45">
        <v>8.6910500000000006</v>
      </c>
      <c r="H9" s="45">
        <v>9.5721999999999987</v>
      </c>
      <c r="I9" s="45">
        <v>10.646799999999999</v>
      </c>
      <c r="J9" s="45">
        <v>11.577500000000002</v>
      </c>
      <c r="K9" s="45">
        <v>10.253300000000001</v>
      </c>
      <c r="L9" s="45">
        <v>8.5858999999999988</v>
      </c>
      <c r="M9" s="45">
        <v>7.1509999999999998</v>
      </c>
      <c r="N9" s="45">
        <v>7.4270853372005421</v>
      </c>
      <c r="O9" s="45">
        <v>8.3579681179948953</v>
      </c>
      <c r="P9" s="45">
        <v>9.755052713371045</v>
      </c>
      <c r="Q9" s="45">
        <v>10.563320684365682</v>
      </c>
      <c r="R9" s="45">
        <v>8.3507822630931674</v>
      </c>
      <c r="S9" s="45">
        <v>9.0707402906194723</v>
      </c>
      <c r="T9" s="45">
        <v>9.444500253934585</v>
      </c>
      <c r="U9" s="45">
        <v>10.943244419088076</v>
      </c>
      <c r="V9" s="45">
        <v>10.164553251420365</v>
      </c>
      <c r="W9" s="45">
        <v>8.8543161143511675</v>
      </c>
      <c r="X9" s="45">
        <v>7.818214751734998</v>
      </c>
      <c r="Y9" s="72">
        <v>8.5116523442894252</v>
      </c>
      <c r="Z9" s="72">
        <v>9.0229972886458913</v>
      </c>
      <c r="AA9" s="72">
        <v>7.499473718715219</v>
      </c>
      <c r="AD9" s="86"/>
      <c r="AE9" s="46"/>
      <c r="AF9" s="46"/>
      <c r="AG9" s="47"/>
    </row>
    <row r="10" spans="1:33" x14ac:dyDescent="0.35">
      <c r="A10" s="48" t="s">
        <v>54</v>
      </c>
      <c r="B10" s="49">
        <f t="shared" si="0"/>
        <v>8.336931285636398</v>
      </c>
      <c r="C10" s="45">
        <v>8.8936000000000028</v>
      </c>
      <c r="D10" s="45">
        <v>9.1389500000000012</v>
      </c>
      <c r="E10" s="45">
        <v>8.5268000000000015</v>
      </c>
      <c r="F10" s="45">
        <v>9.3160500000000006</v>
      </c>
      <c r="G10" s="45">
        <v>9.6816000000000013</v>
      </c>
      <c r="H10" s="45">
        <v>9.1654</v>
      </c>
      <c r="I10" s="45">
        <v>7.3895000000000017</v>
      </c>
      <c r="J10" s="45">
        <v>8.6118000000000006</v>
      </c>
      <c r="K10" s="45">
        <v>8.1490999999999989</v>
      </c>
      <c r="L10" s="45">
        <v>7.9018999999999995</v>
      </c>
      <c r="M10" s="45">
        <v>7.8182000000000009</v>
      </c>
      <c r="N10" s="45">
        <v>8.1127210605600695</v>
      </c>
      <c r="O10" s="45">
        <v>9.8468588187020085</v>
      </c>
      <c r="P10" s="45">
        <v>8.1997787794492449</v>
      </c>
      <c r="Q10" s="45">
        <v>7.7563133849692045</v>
      </c>
      <c r="R10" s="45">
        <v>8.2653361651765263</v>
      </c>
      <c r="S10" s="45">
        <v>8.3711058176299744</v>
      </c>
      <c r="T10" s="45">
        <v>8.5099203739187139</v>
      </c>
      <c r="U10" s="45">
        <v>7.9209792867366318</v>
      </c>
      <c r="V10" s="45">
        <v>7.3943974598097295</v>
      </c>
      <c r="W10" s="45">
        <v>6.6619145657758327</v>
      </c>
      <c r="X10" s="45">
        <v>7.3599378914892517</v>
      </c>
      <c r="Y10" s="72">
        <v>7.7333470974042031</v>
      </c>
      <c r="Z10" s="72">
        <v>9.715710109272564</v>
      </c>
      <c r="AA10" s="72">
        <v>6.7099129493457008</v>
      </c>
      <c r="AD10" s="86"/>
      <c r="AE10" s="46"/>
      <c r="AF10" s="46"/>
      <c r="AG10" s="47"/>
    </row>
    <row r="11" spans="1:33" x14ac:dyDescent="0.35">
      <c r="A11" s="48" t="s">
        <v>55</v>
      </c>
      <c r="B11" s="49">
        <f t="shared" si="0"/>
        <v>8.3827161817139864</v>
      </c>
      <c r="C11" s="45">
        <v>7.4193999999999996</v>
      </c>
      <c r="D11" s="45">
        <v>9.9395500000000006</v>
      </c>
      <c r="E11" s="45">
        <v>9.9863000000000017</v>
      </c>
      <c r="F11" s="45">
        <v>6.8643999999999998</v>
      </c>
      <c r="G11" s="45">
        <v>8.9698499999999992</v>
      </c>
      <c r="H11" s="45">
        <v>8.7289999999999992</v>
      </c>
      <c r="I11" s="45">
        <v>8.9649000000000019</v>
      </c>
      <c r="J11" s="45">
        <v>7.2997000000000005</v>
      </c>
      <c r="K11" s="45">
        <v>9.9228000000000005</v>
      </c>
      <c r="L11" s="45">
        <v>6.7252000000000001</v>
      </c>
      <c r="M11" s="45">
        <v>11.113</v>
      </c>
      <c r="N11" s="45">
        <v>7.3676475779344148</v>
      </c>
      <c r="O11" s="45">
        <v>9.0930798455364084</v>
      </c>
      <c r="P11" s="45">
        <v>7.4835460060918759</v>
      </c>
      <c r="Q11" s="45">
        <v>9.9452739200039169</v>
      </c>
      <c r="R11" s="45">
        <v>7.9897021973722282</v>
      </c>
      <c r="S11" s="45">
        <v>7.6243459167828576</v>
      </c>
      <c r="T11" s="45">
        <v>7.1791785542652269</v>
      </c>
      <c r="U11" s="45">
        <v>6.9278166706540754</v>
      </c>
      <c r="V11" s="45">
        <v>7.906963763084871</v>
      </c>
      <c r="W11" s="45">
        <v>7.6220691825538633</v>
      </c>
      <c r="X11" s="45">
        <v>8.5879979671790991</v>
      </c>
      <c r="Y11" s="72">
        <v>6.3917808941978818</v>
      </c>
      <c r="Z11" s="72">
        <v>6.2588638363632114</v>
      </c>
      <c r="AA11" s="72">
        <v>7.6710512748561337</v>
      </c>
      <c r="AD11" s="86"/>
      <c r="AE11" s="46"/>
      <c r="AF11" s="46"/>
      <c r="AG11" s="47"/>
    </row>
    <row r="12" spans="1:33" x14ac:dyDescent="0.35">
      <c r="A12" s="48" t="s">
        <v>56</v>
      </c>
      <c r="B12" s="49">
        <f t="shared" si="0"/>
        <v>7.7363273654487532</v>
      </c>
      <c r="C12" s="45">
        <v>8.4393000000000011</v>
      </c>
      <c r="D12" s="45">
        <v>9.8657500000000002</v>
      </c>
      <c r="E12" s="45">
        <v>8.5761000000000003</v>
      </c>
      <c r="F12" s="45">
        <v>8.7376000000000005</v>
      </c>
      <c r="G12" s="45">
        <v>7.3823499999999989</v>
      </c>
      <c r="H12" s="45">
        <v>7.3072999999999979</v>
      </c>
      <c r="I12" s="45">
        <v>7.3773999999999988</v>
      </c>
      <c r="J12" s="45">
        <v>8.5030000000000001</v>
      </c>
      <c r="K12" s="45">
        <v>6.7658999999999994</v>
      </c>
      <c r="L12" s="45">
        <v>6.5573999999999977</v>
      </c>
      <c r="M12" s="45">
        <v>7.6961999999999993</v>
      </c>
      <c r="N12" s="45">
        <v>7.9512548312029949</v>
      </c>
      <c r="O12" s="45">
        <v>7.6114507942396541</v>
      </c>
      <c r="P12" s="45">
        <v>6.1758709283893838</v>
      </c>
      <c r="Q12" s="45">
        <v>8.3560128470069159</v>
      </c>
      <c r="R12" s="45">
        <v>6.9176172986551592</v>
      </c>
      <c r="S12" s="45">
        <v>8.9401477806503404</v>
      </c>
      <c r="T12" s="45">
        <v>6.963996859349094</v>
      </c>
      <c r="U12" s="45">
        <v>7.9712628454979821</v>
      </c>
      <c r="V12" s="45">
        <v>8.0782451746141835</v>
      </c>
      <c r="W12" s="45">
        <v>6.9916879493693544</v>
      </c>
      <c r="X12" s="45">
        <v>8.1349465093685804</v>
      </c>
      <c r="Y12" s="72">
        <v>6.4504989047360741</v>
      </c>
      <c r="Z12" s="72">
        <v>8.0379289275287178</v>
      </c>
      <c r="AA12" s="72">
        <v>8.9340400620395766</v>
      </c>
      <c r="AD12" s="86"/>
      <c r="AE12" s="46"/>
      <c r="AF12" s="46"/>
      <c r="AG12" s="47"/>
    </row>
    <row r="13" spans="1:33" x14ac:dyDescent="0.35">
      <c r="A13" s="48" t="s">
        <v>57</v>
      </c>
      <c r="B13" s="49">
        <f t="shared" si="0"/>
        <v>7.5162138627757527</v>
      </c>
      <c r="C13" s="45">
        <v>7.6502000000000008</v>
      </c>
      <c r="D13" s="45">
        <v>7.02515</v>
      </c>
      <c r="E13" s="45">
        <v>8.5271000000000008</v>
      </c>
      <c r="F13" s="45">
        <v>7.6168999999999993</v>
      </c>
      <c r="G13" s="45">
        <v>7.2668000000000008</v>
      </c>
      <c r="H13" s="45">
        <v>7.3144000000000009</v>
      </c>
      <c r="I13" s="45">
        <v>8.2924000000000007</v>
      </c>
      <c r="J13" s="45">
        <v>8.246299999999998</v>
      </c>
      <c r="K13" s="45">
        <v>8.616200000000001</v>
      </c>
      <c r="L13" s="45">
        <v>9.0074999999999985</v>
      </c>
      <c r="M13" s="45">
        <v>6.7462999999999997</v>
      </c>
      <c r="N13" s="45">
        <v>7.0500285937517573</v>
      </c>
      <c r="O13" s="45">
        <v>6.3933192528638711</v>
      </c>
      <c r="P13" s="45">
        <v>6.8799341828805858</v>
      </c>
      <c r="Q13" s="45">
        <v>8.3824107449298193</v>
      </c>
      <c r="R13" s="45">
        <v>7.7379491565822711</v>
      </c>
      <c r="S13" s="45">
        <v>7.8363006558365624</v>
      </c>
      <c r="T13" s="45">
        <v>6.4487205610501022</v>
      </c>
      <c r="U13" s="45">
        <v>7.1715068518880836</v>
      </c>
      <c r="V13" s="45">
        <v>8.115375267543806</v>
      </c>
      <c r="W13" s="45">
        <v>5.6496819881881564</v>
      </c>
      <c r="X13" s="45">
        <v>7.3564433771637914</v>
      </c>
      <c r="Y13" s="72">
        <v>8.7231795207100422</v>
      </c>
      <c r="Z13" s="72">
        <v>6.9381442999881919</v>
      </c>
      <c r="AA13" s="72">
        <v>6.8449241182536742</v>
      </c>
      <c r="AD13" s="86"/>
      <c r="AE13" s="46"/>
      <c r="AF13" s="46"/>
      <c r="AG13" s="47"/>
    </row>
    <row r="14" spans="1:33" x14ac:dyDescent="0.35">
      <c r="A14" s="48" t="s">
        <v>58</v>
      </c>
      <c r="B14" s="49">
        <f t="shared" si="0"/>
        <v>7.7495442389789959</v>
      </c>
      <c r="C14" s="45">
        <v>6.9676999999999998</v>
      </c>
      <c r="D14" s="45">
        <v>6.2940000000000005</v>
      </c>
      <c r="E14" s="45">
        <v>7.0840000000000005</v>
      </c>
      <c r="F14" s="45">
        <v>7.3888499999999997</v>
      </c>
      <c r="G14" s="45">
        <v>7.5399000000000012</v>
      </c>
      <c r="H14" s="45">
        <v>8.0234000000000005</v>
      </c>
      <c r="I14" s="45">
        <v>8.1546000000000003</v>
      </c>
      <c r="J14" s="45">
        <v>8.4529999999999994</v>
      </c>
      <c r="K14" s="45">
        <v>9.5940999999999992</v>
      </c>
      <c r="L14" s="45">
        <v>7.569399999999999</v>
      </c>
      <c r="M14" s="45">
        <v>7.1893999999999991</v>
      </c>
      <c r="N14" s="45">
        <v>7.2976737265747067</v>
      </c>
      <c r="O14" s="45">
        <v>7.7052550785246137</v>
      </c>
      <c r="P14" s="45">
        <v>8.7723006216199408</v>
      </c>
      <c r="Q14" s="45">
        <v>7.9619660818151807</v>
      </c>
      <c r="R14" s="45">
        <v>8.1493381415814081</v>
      </c>
      <c r="S14" s="45">
        <v>7.829488691510428</v>
      </c>
      <c r="T14" s="45">
        <v>7.4691657584764855</v>
      </c>
      <c r="U14" s="45">
        <v>8.1292966214102211</v>
      </c>
      <c r="V14" s="45">
        <v>7.6836795902821997</v>
      </c>
      <c r="W14" s="45">
        <v>6.7020704677847371</v>
      </c>
      <c r="X14" s="45">
        <v>6.5647221713731172</v>
      </c>
      <c r="Y14" s="72">
        <v>7.6804338888135133</v>
      </c>
      <c r="Z14" s="72">
        <v>9.3122351028658787</v>
      </c>
      <c r="AA14" s="72">
        <v>7.7267052871935853</v>
      </c>
      <c r="AD14" s="86"/>
      <c r="AE14" s="46"/>
      <c r="AF14" s="46"/>
      <c r="AG14" s="47"/>
    </row>
    <row r="15" spans="1:33" x14ac:dyDescent="0.35">
      <c r="A15" s="48" t="s">
        <v>59</v>
      </c>
      <c r="B15" s="49">
        <f t="shared" si="0"/>
        <v>8.1024429510230664</v>
      </c>
      <c r="C15" s="45">
        <v>8.7110500000000002</v>
      </c>
      <c r="D15" s="45">
        <v>6.1716999999999995</v>
      </c>
      <c r="E15" s="45">
        <v>7.1710000000000003</v>
      </c>
      <c r="F15" s="45">
        <v>10.4124</v>
      </c>
      <c r="G15" s="45">
        <v>9.1636000000000006</v>
      </c>
      <c r="H15" s="45">
        <v>8.3600999999999992</v>
      </c>
      <c r="I15" s="45">
        <v>8.4823000000000004</v>
      </c>
      <c r="J15" s="45">
        <v>7.293000000000001</v>
      </c>
      <c r="K15" s="45">
        <v>8.5612999999999992</v>
      </c>
      <c r="L15" s="45">
        <v>8.5132999999999992</v>
      </c>
      <c r="M15" s="45">
        <v>10.3523</v>
      </c>
      <c r="N15" s="45">
        <v>9.0576739008240317</v>
      </c>
      <c r="O15" s="45">
        <v>7.4235843535350128</v>
      </c>
      <c r="P15" s="45">
        <v>5.4847112569155207</v>
      </c>
      <c r="Q15" s="45">
        <v>6.9480837415777135</v>
      </c>
      <c r="R15" s="45">
        <v>8.930118344429065</v>
      </c>
      <c r="S15" s="45">
        <v>8.1727781173996217</v>
      </c>
      <c r="T15" s="45">
        <v>9.3323865966009887</v>
      </c>
      <c r="U15" s="45">
        <v>7.6467892383849598</v>
      </c>
      <c r="V15" s="45">
        <v>8.0272336831255924</v>
      </c>
      <c r="W15" s="45">
        <v>6.5444997876688102</v>
      </c>
      <c r="X15" s="45">
        <v>7.1924743879234798</v>
      </c>
      <c r="Y15" s="72">
        <v>7.7268300013100255</v>
      </c>
      <c r="Z15" s="72">
        <v>7.2776330585428886</v>
      </c>
      <c r="AA15" s="72">
        <v>8.4125725073809683</v>
      </c>
      <c r="AD15" s="28"/>
      <c r="AE15" s="46"/>
      <c r="AF15" s="46"/>
    </row>
    <row r="16" spans="1:33" x14ac:dyDescent="0.35">
      <c r="A16" s="48" t="s">
        <v>60</v>
      </c>
      <c r="B16" s="49">
        <f t="shared" si="0"/>
        <v>8.7383891311738537</v>
      </c>
      <c r="C16" s="45">
        <v>11.2948</v>
      </c>
      <c r="D16" s="45">
        <v>8.3623999999999992</v>
      </c>
      <c r="E16" s="45">
        <v>8.5299000000000014</v>
      </c>
      <c r="F16" s="45">
        <v>9.5502000000000002</v>
      </c>
      <c r="G16" s="45">
        <v>9.4842000000000013</v>
      </c>
      <c r="H16" s="45">
        <v>9.0264999999999986</v>
      </c>
      <c r="I16" s="45">
        <v>7.0951000000000013</v>
      </c>
      <c r="J16" s="45">
        <v>10.850800000000001</v>
      </c>
      <c r="K16" s="45">
        <v>8.5127000000000006</v>
      </c>
      <c r="L16" s="45">
        <v>8.7515999999999998</v>
      </c>
      <c r="M16" s="45">
        <v>10.511700000000001</v>
      </c>
      <c r="N16" s="45">
        <v>7.0593889020044296</v>
      </c>
      <c r="O16" s="45">
        <v>9.3452523467449105</v>
      </c>
      <c r="P16" s="45">
        <v>10.020628992238937</v>
      </c>
      <c r="Q16" s="45">
        <v>6.7122458604667781</v>
      </c>
      <c r="R16" s="45">
        <v>6.5108237262412887</v>
      </c>
      <c r="S16" s="45">
        <v>10.182520790193193</v>
      </c>
      <c r="T16" s="45">
        <v>8.8059137859944219</v>
      </c>
      <c r="U16" s="45">
        <v>7.7398474426735397</v>
      </c>
      <c r="V16" s="45">
        <v>8.8418976532004407</v>
      </c>
      <c r="W16" s="45">
        <v>8.8741631237191214</v>
      </c>
      <c r="X16" s="45">
        <v>9.3821701881026982</v>
      </c>
      <c r="Y16" s="72">
        <v>8.4974764081456264</v>
      </c>
      <c r="Z16" s="72">
        <v>8.1086642468539285</v>
      </c>
      <c r="AA16" s="72">
        <v>8.7259879751984162</v>
      </c>
      <c r="AD16" s="28"/>
      <c r="AE16" s="46"/>
      <c r="AF16" s="46"/>
    </row>
    <row r="17" spans="1:32" x14ac:dyDescent="0.35">
      <c r="A17" s="48" t="s">
        <v>61</v>
      </c>
      <c r="B17" s="49">
        <f t="shared" si="0"/>
        <v>9.184689484798195</v>
      </c>
      <c r="C17" s="45">
        <v>8.7804500000000001</v>
      </c>
      <c r="D17" s="45">
        <v>9.4770499999999984</v>
      </c>
      <c r="E17" s="45">
        <v>10.003400000000001</v>
      </c>
      <c r="F17" s="45">
        <v>8.3109999999999999</v>
      </c>
      <c r="G17" s="45">
        <v>8.6400500000000005</v>
      </c>
      <c r="H17" s="45">
        <v>12.107799999999997</v>
      </c>
      <c r="I17" s="45">
        <v>9.0314000000000014</v>
      </c>
      <c r="J17" s="45">
        <v>9.5902000000000012</v>
      </c>
      <c r="K17" s="45">
        <v>11.7194</v>
      </c>
      <c r="L17" s="45">
        <v>8.9303999999999988</v>
      </c>
      <c r="M17" s="45">
        <v>9.8999000000000006</v>
      </c>
      <c r="N17" s="45">
        <v>8.2282665340123433</v>
      </c>
      <c r="O17" s="45">
        <v>8.0585222814295179</v>
      </c>
      <c r="P17" s="45">
        <v>7.5900605033622961</v>
      </c>
      <c r="Q17" s="45">
        <v>10.95637064575641</v>
      </c>
      <c r="R17" s="45">
        <v>7.596273910478029</v>
      </c>
      <c r="S17" s="45">
        <v>8.7036641355362452</v>
      </c>
      <c r="T17" s="45">
        <v>9.6423346842343793</v>
      </c>
      <c r="U17" s="45">
        <v>7.3330482461007298</v>
      </c>
      <c r="V17" s="45">
        <v>9.151127992241662</v>
      </c>
      <c r="W17" s="45">
        <v>8.7235207628122335</v>
      </c>
      <c r="X17" s="45">
        <v>9.5824544402919472</v>
      </c>
      <c r="Y17" s="72">
        <v>7.8968553740643674</v>
      </c>
      <c r="Z17" s="72">
        <v>7.1586024320487693</v>
      </c>
      <c r="AA17" s="72">
        <v>8.7521183878893734</v>
      </c>
      <c r="AD17" s="28"/>
      <c r="AE17" s="46"/>
      <c r="AF17" s="46"/>
    </row>
    <row r="18" spans="1:32" x14ac:dyDescent="0.35">
      <c r="A18" s="48" t="s">
        <v>62</v>
      </c>
      <c r="B18" s="49">
        <f t="shared" si="0"/>
        <v>9.5584343115096182</v>
      </c>
      <c r="C18" s="45">
        <v>8.2772000000000006</v>
      </c>
      <c r="D18" s="45">
        <v>8.4447500000000009</v>
      </c>
      <c r="E18" s="45">
        <v>9.0564</v>
      </c>
      <c r="F18" s="45">
        <v>10.0375</v>
      </c>
      <c r="G18" s="45">
        <v>8.007200000000001</v>
      </c>
      <c r="H18" s="45">
        <v>11.710999999999999</v>
      </c>
      <c r="I18" s="45">
        <v>10.31</v>
      </c>
      <c r="J18" s="45">
        <v>8.3744999999999994</v>
      </c>
      <c r="K18" s="45">
        <v>7.5861999999999998</v>
      </c>
      <c r="L18" s="45">
        <v>6.1871</v>
      </c>
      <c r="M18" s="45">
        <v>12.4406</v>
      </c>
      <c r="N18" s="45">
        <v>9.2700710037885159</v>
      </c>
      <c r="O18" s="45">
        <v>12.508241723157173</v>
      </c>
      <c r="P18" s="45">
        <v>10.301286005056195</v>
      </c>
      <c r="Q18" s="45">
        <v>13.360691098176606</v>
      </c>
      <c r="R18" s="45">
        <v>8.8037844510792933</v>
      </c>
      <c r="S18" s="45">
        <v>9.1700167491317206</v>
      </c>
      <c r="T18" s="45">
        <v>8.9883650168380935</v>
      </c>
      <c r="U18" s="45">
        <v>9.78745776821677</v>
      </c>
      <c r="V18" s="45">
        <v>8.5711579427968978</v>
      </c>
      <c r="W18" s="45">
        <v>8.2523644719511342</v>
      </c>
      <c r="X18" s="53">
        <v>8.1279424203812063</v>
      </c>
      <c r="Y18" s="73">
        <v>10.77270298701089</v>
      </c>
      <c r="Z18" s="73">
        <v>10.383771200501373</v>
      </c>
      <c r="AA18" s="73">
        <v>8.8487711729149403</v>
      </c>
      <c r="AD18" s="28"/>
      <c r="AE18" s="46"/>
      <c r="AF18" s="46"/>
    </row>
    <row r="19" spans="1:32" x14ac:dyDescent="0.35">
      <c r="A19" s="43" t="s">
        <v>63</v>
      </c>
      <c r="B19" s="44">
        <f t="shared" si="0"/>
        <v>9.7904758042527611</v>
      </c>
      <c r="C19" s="50">
        <f>(31*C7+28*C8+31*C9)/(31+28+31)</f>
        <v>8.7946205555555554</v>
      </c>
      <c r="D19" s="50">
        <f t="shared" ref="D19:U19" si="1">(31*D7+28*D8+31*D9)/(31+28+31)</f>
        <v>11.577785555555556</v>
      </c>
      <c r="E19" s="50">
        <f t="shared" si="1"/>
        <v>9.604857777777779</v>
      </c>
      <c r="F19" s="50">
        <f>(31*F7+29*F8+31*F9)/(31+29+31)</f>
        <v>9.7694120879120874</v>
      </c>
      <c r="G19" s="50">
        <f t="shared" si="1"/>
        <v>10.33045388888889</v>
      </c>
      <c r="H19" s="50">
        <f t="shared" si="1"/>
        <v>8.7814744444444433</v>
      </c>
      <c r="I19" s="50">
        <f t="shared" si="1"/>
        <v>11.054073333333333</v>
      </c>
      <c r="J19" s="50">
        <f>(31*J7+29*J8+31*J9)/(31+29+31)</f>
        <v>11.503842857142857</v>
      </c>
      <c r="K19" s="50">
        <f t="shared" si="1"/>
        <v>9.4015233333333335</v>
      </c>
      <c r="L19" s="50">
        <f t="shared" si="1"/>
        <v>7.675122222222222</v>
      </c>
      <c r="M19" s="50">
        <f t="shared" si="1"/>
        <v>8.1642677777777788</v>
      </c>
      <c r="N19" s="50">
        <f>(31*N7+29*N8+31*N9)/(31+29+31)</f>
        <v>8.8812322765090279</v>
      </c>
      <c r="O19" s="50">
        <f t="shared" si="1"/>
        <v>8.4193198628614105</v>
      </c>
      <c r="P19" s="50">
        <f t="shared" si="1"/>
        <v>11.125002467744833</v>
      </c>
      <c r="Q19" s="50">
        <f t="shared" si="1"/>
        <v>10.769265684203855</v>
      </c>
      <c r="R19" s="50">
        <f>(31*R7+29*R8+31*R9)/(31+29+31)</f>
        <v>9.8169481153100229</v>
      </c>
      <c r="S19" s="50">
        <f t="shared" si="1"/>
        <v>9.1452820401392341</v>
      </c>
      <c r="T19" s="50">
        <f t="shared" si="1"/>
        <v>9.6772539080375388</v>
      </c>
      <c r="U19" s="50">
        <f t="shared" si="1"/>
        <v>9.3899835735049795</v>
      </c>
      <c r="V19" s="50">
        <f>(31*V7+29*V8+31*V9)/(31+29+31)</f>
        <v>11.547486670137769</v>
      </c>
      <c r="W19" s="50">
        <f t="shared" ref="W19:Y19" si="2">(31*W7+28*W8+31*W9)/(31+28+31)</f>
        <v>9.1749282082182546</v>
      </c>
      <c r="X19" s="50">
        <f t="shared" si="2"/>
        <v>9.9798860383067698</v>
      </c>
      <c r="Y19" s="74">
        <f t="shared" si="2"/>
        <v>9.2364121016529825</v>
      </c>
      <c r="Z19" s="74">
        <f>(31*Z7+29*Z8+31*Z9)/(31+29+31)</f>
        <v>9.364983111842605</v>
      </c>
      <c r="AA19" s="74">
        <f>(31*AA7+28*AA8+31*AA9)/(31+28+31)</f>
        <v>8.0920953553007955</v>
      </c>
    </row>
    <row r="20" spans="1:32" x14ac:dyDescent="0.35">
      <c r="A20" s="48" t="s">
        <v>64</v>
      </c>
      <c r="B20" s="49">
        <f t="shared" si="0"/>
        <v>8.154527045776792</v>
      </c>
      <c r="C20" s="45">
        <f>(30*C10+31*C11+30*C12)/(30+31+30)</f>
        <v>8.2416307692307704</v>
      </c>
      <c r="D20" s="45">
        <f t="shared" ref="D20:V20" si="3">(30*D10+31*D11+30*D12)/(30+31+30)</f>
        <v>9.6512862637362655</v>
      </c>
      <c r="E20" s="45">
        <f t="shared" si="3"/>
        <v>9.0402450549450553</v>
      </c>
      <c r="F20" s="45">
        <f t="shared" si="3"/>
        <v>8.290174725274726</v>
      </c>
      <c r="G20" s="45">
        <f t="shared" si="3"/>
        <v>8.6811412087912068</v>
      </c>
      <c r="H20" s="45">
        <f t="shared" si="3"/>
        <v>8.4041758241758231</v>
      </c>
      <c r="I20" s="45">
        <f t="shared" si="3"/>
        <v>7.9221857142857157</v>
      </c>
      <c r="J20" s="45">
        <f t="shared" si="3"/>
        <v>8.1289527472527485</v>
      </c>
      <c r="K20" s="45">
        <f t="shared" si="3"/>
        <v>8.2973274725274724</v>
      </c>
      <c r="L20" s="45">
        <f t="shared" si="3"/>
        <v>7.0578043956043945</v>
      </c>
      <c r="M20" s="45">
        <f t="shared" si="3"/>
        <v>8.9003846153846151</v>
      </c>
      <c r="N20" s="45">
        <f t="shared" si="3"/>
        <v>7.8056741941632835</v>
      </c>
      <c r="O20" s="45">
        <f t="shared" si="3"/>
        <v>8.8531292703283349</v>
      </c>
      <c r="P20" s="45">
        <f t="shared" si="3"/>
        <v>7.2885650266374391</v>
      </c>
      <c r="Q20" s="45">
        <f t="shared" si="3"/>
        <v>8.6997063569165398</v>
      </c>
      <c r="R20" s="45">
        <f t="shared" si="3"/>
        <v>7.727135956411975</v>
      </c>
      <c r="S20" s="45">
        <f t="shared" si="3"/>
        <v>8.3043113337217367</v>
      </c>
      <c r="T20" s="45">
        <f t="shared" si="3"/>
        <v>7.5469456283544654</v>
      </c>
      <c r="U20" s="45">
        <f t="shared" si="3"/>
        <v>7.5992261621682937</v>
      </c>
      <c r="V20" s="45">
        <f t="shared" si="3"/>
        <v>7.7944522603115205</v>
      </c>
      <c r="W20" s="45">
        <f t="shared" ref="W20:AA20" si="4">(30*W10+31*W11+30*W12)/(30+31+30)</f>
        <v>7.0977167045442346</v>
      </c>
      <c r="X20" s="45">
        <f t="shared" si="4"/>
        <v>8.0337853737174392</v>
      </c>
      <c r="Y20" s="72">
        <f t="shared" si="4"/>
        <v>6.8534130525751937</v>
      </c>
      <c r="Z20" s="72">
        <f t="shared" si="4"/>
        <v>7.9849884618823959</v>
      </c>
      <c r="AA20" s="72">
        <f t="shared" si="4"/>
        <v>7.7705624160670155</v>
      </c>
    </row>
    <row r="21" spans="1:32" x14ac:dyDescent="0.35">
      <c r="A21" s="48" t="s">
        <v>65</v>
      </c>
      <c r="B21" s="49">
        <f t="shared" si="0"/>
        <v>7.7859977139683592</v>
      </c>
      <c r="C21" s="45">
        <f>(31*C13+31*C14+30*C15)/(31+31+30)</f>
        <v>7.7661565217391306</v>
      </c>
      <c r="D21" s="45">
        <f t="shared" ref="D21:V21" si="5">(31*D13+31*D14+30*D15)/(31+31+30)</f>
        <v>6.500485326086956</v>
      </c>
      <c r="E21" s="45">
        <f t="shared" si="5"/>
        <v>7.5986315217391311</v>
      </c>
      <c r="F21" s="45">
        <f t="shared" si="5"/>
        <v>8.4516331521739136</v>
      </c>
      <c r="G21" s="45">
        <f t="shared" si="5"/>
        <v>7.9773445652173924</v>
      </c>
      <c r="H21" s="45">
        <f t="shared" si="5"/>
        <v>7.894291304347826</v>
      </c>
      <c r="I21" s="45">
        <f t="shared" si="5"/>
        <v>8.3078913043478284</v>
      </c>
      <c r="J21" s="45">
        <f t="shared" si="5"/>
        <v>8.0050902173913041</v>
      </c>
      <c r="K21" s="45">
        <f t="shared" si="5"/>
        <v>8.9278076086956499</v>
      </c>
      <c r="L21" s="45">
        <f t="shared" si="5"/>
        <v>8.361770652173913</v>
      </c>
      <c r="M21" s="45">
        <f t="shared" si="5"/>
        <v>8.0714749999999977</v>
      </c>
      <c r="N21" s="45">
        <f t="shared" si="5"/>
        <v>7.7881411842917529</v>
      </c>
      <c r="O21" s="45">
        <f t="shared" si="5"/>
        <v>7.171340596511885</v>
      </c>
      <c r="P21" s="45">
        <f t="shared" si="5"/>
        <v>7.062615398336761</v>
      </c>
      <c r="Q21" s="45">
        <f t="shared" si="5"/>
        <v>7.7730238464828956</v>
      </c>
      <c r="R21" s="45">
        <f t="shared" si="5"/>
        <v>8.265320180173326</v>
      </c>
      <c r="S21" s="45">
        <f t="shared" si="5"/>
        <v>7.9437262314102766</v>
      </c>
      <c r="T21" s="45">
        <f t="shared" si="5"/>
        <v>7.7328921065581939</v>
      </c>
      <c r="U21" s="45">
        <f t="shared" si="5"/>
        <v>7.6492237480847418</v>
      </c>
      <c r="V21" s="45">
        <f t="shared" si="5"/>
        <v>7.9411707726779772</v>
      </c>
      <c r="W21" s="45">
        <f t="shared" ref="W21:AA21" si="6">(31*W13+31*W14+30*W15)/(31+31+30)</f>
        <v>6.2960795626654775</v>
      </c>
      <c r="X21" s="45">
        <f t="shared" si="6"/>
        <v>7.0361996048081359</v>
      </c>
      <c r="Y21" s="72">
        <f t="shared" si="6"/>
        <v>8.0469229971144678</v>
      </c>
      <c r="Z21" s="72">
        <f t="shared" si="6"/>
        <v>7.8488125352691611</v>
      </c>
      <c r="AA21" s="72">
        <f t="shared" si="6"/>
        <v>7.6532357259814576</v>
      </c>
    </row>
    <row r="22" spans="1:32" x14ac:dyDescent="0.35">
      <c r="A22" s="51" t="s">
        <v>66</v>
      </c>
      <c r="B22" s="52">
        <f t="shared" si="0"/>
        <v>9.1602414268166665</v>
      </c>
      <c r="C22" s="53">
        <f>(31*C16+30*C17+31*C18)/(31+30+31)</f>
        <v>9.4581032608695654</v>
      </c>
      <c r="D22" s="53">
        <f t="shared" ref="D22:V22" si="7">(31*D16+30*D17+31*D18)/(31+30+31)</f>
        <v>8.7536211956521726</v>
      </c>
      <c r="E22" s="53">
        <f t="shared" si="7"/>
        <v>9.1877967391304338</v>
      </c>
      <c r="F22" s="53">
        <f t="shared" si="7"/>
        <v>9.3103119565217369</v>
      </c>
      <c r="G22" s="53">
        <f t="shared" si="7"/>
        <v>8.7112489130434785</v>
      </c>
      <c r="H22" s="53">
        <f t="shared" si="7"/>
        <v>10.935831521739129</v>
      </c>
      <c r="I22" s="53">
        <f t="shared" si="7"/>
        <v>8.8097836956521753</v>
      </c>
      <c r="J22" s="53">
        <f t="shared" si="7"/>
        <v>9.6053293478260873</v>
      </c>
      <c r="K22" s="53">
        <f t="shared" si="7"/>
        <v>9.2461728260869567</v>
      </c>
      <c r="L22" s="53">
        <f t="shared" si="7"/>
        <v>7.945779347826087</v>
      </c>
      <c r="M22" s="53">
        <f t="shared" si="7"/>
        <v>10.962155434782607</v>
      </c>
      <c r="N22" s="53">
        <f t="shared" si="7"/>
        <v>8.1854484032603434</v>
      </c>
      <c r="O22" s="53">
        <f t="shared" si="7"/>
        <v>9.9914563544548916</v>
      </c>
      <c r="P22" s="53">
        <f t="shared" si="7"/>
        <v>9.3226215219241091</v>
      </c>
      <c r="Q22" s="53">
        <f t="shared" si="7"/>
        <v>10.336436577072144</v>
      </c>
      <c r="R22" s="53">
        <f t="shared" si="7"/>
        <v>7.6374029436008586</v>
      </c>
      <c r="S22" s="53">
        <f t="shared" si="7"/>
        <v>9.3591150846213012</v>
      </c>
      <c r="T22" s="53">
        <f t="shared" si="7"/>
        <v>9.1401378632047763</v>
      </c>
      <c r="U22" s="53">
        <f t="shared" si="7"/>
        <v>8.297151183919798</v>
      </c>
      <c r="V22" s="53">
        <f t="shared" si="7"/>
        <v>8.85150612220834</v>
      </c>
      <c r="W22" s="53">
        <f t="shared" ref="W22:AA22" si="8">(31*W16+30*W17+31*W18)/(31+30+31)</f>
        <v>8.6155215038059243</v>
      </c>
      <c r="X22" s="53">
        <f t="shared" si="8"/>
        <v>9.0248600442582561</v>
      </c>
      <c r="Y22" s="73">
        <f t="shared" si="8"/>
        <v>9.0682741573019889</v>
      </c>
      <c r="Z22" s="73">
        <f t="shared" si="8"/>
        <v>8.5654736068421453</v>
      </c>
      <c r="AA22" s="73">
        <f t="shared" si="8"/>
        <v>8.7758813611760349</v>
      </c>
    </row>
    <row r="23" spans="1:32" x14ac:dyDescent="0.35">
      <c r="A23" s="37" t="s">
        <v>67</v>
      </c>
      <c r="B23" s="54">
        <f t="shared" si="0"/>
        <v>8.7195723033249468</v>
      </c>
      <c r="C23" s="36">
        <f>(30*(C10+C12+C15+C17)+31*(C7+C9+C11+C13+C14+C16+C18)+28*C8)/365</f>
        <v>8.5647565753424644</v>
      </c>
      <c r="D23" s="36">
        <f t="shared" ref="D23:U23" si="9">(30*(D10+D12+D15+D17)+31*(D7+D9+D11+D13+D14+D16+D18)+28*D8)/365</f>
        <v>9.1058782191780825</v>
      </c>
      <c r="E23" s="36">
        <f t="shared" si="9"/>
        <v>8.8532901369863009</v>
      </c>
      <c r="F23" s="36">
        <f>(30*(F10+F12+F15+F17)+31*(F7+F9+F11+F13+F14+F16+F18)+29*F8)/366</f>
        <v>8.9549763661202189</v>
      </c>
      <c r="G23" s="36">
        <f t="shared" si="9"/>
        <v>8.9180145205479455</v>
      </c>
      <c r="H23" s="36">
        <f t="shared" si="9"/>
        <v>9.0068054794520513</v>
      </c>
      <c r="I23" s="36">
        <f t="shared" si="9"/>
        <v>9.0153742465753428</v>
      </c>
      <c r="J23" s="36">
        <f>(30*(J10+J12+J15+J17)+31*(J7+J9+J11+J13+J14+J16+J18)+29*J8)/366</f>
        <v>9.3080409836065581</v>
      </c>
      <c r="K23" s="36">
        <f t="shared" si="9"/>
        <v>8.9676715068493156</v>
      </c>
      <c r="L23" s="36">
        <f t="shared" si="9"/>
        <v>7.7625090410958899</v>
      </c>
      <c r="M23" s="36">
        <f t="shared" si="9"/>
        <v>9.0296249315068504</v>
      </c>
      <c r="N23" s="36">
        <f>(30*(N10+N12+N15+N17)+31*(N7+N9+N11+N13+N14+N16+N18)+29*N8)/366</f>
        <v>8.1641495379398172</v>
      </c>
      <c r="O23" s="36">
        <f t="shared" si="9"/>
        <v>8.6091804677982164</v>
      </c>
      <c r="P23" s="36">
        <f t="shared" si="9"/>
        <v>8.690277907356279</v>
      </c>
      <c r="Q23" s="36">
        <f t="shared" si="9"/>
        <v>9.3889795863693575</v>
      </c>
      <c r="R23" s="36">
        <f>(30*(R10+R12+R15+R17)+31*(R7+R9+R11+R13+R14+R16+R18)+29*R8)/366</f>
        <v>8.3594595024970673</v>
      </c>
      <c r="S23" s="36">
        <f t="shared" si="9"/>
        <v>8.6866551124825051</v>
      </c>
      <c r="T23" s="36">
        <f t="shared" si="9"/>
        <v>8.5206675647173373</v>
      </c>
      <c r="U23" s="36">
        <f t="shared" si="9"/>
        <v>8.229300263334741</v>
      </c>
      <c r="V23" s="36">
        <f>(30*(V10+V12+V15+V17)+31*(V7+V9+V11+V13+V14+V16+V18)+29*V8)/366</f>
        <v>9.0301713579246634</v>
      </c>
      <c r="W23" s="36">
        <f>(30*(W10+W12+W15+W17)+31*(W7+W9+W11+W13+W14+W16+W18)+28*W8)/365</f>
        <v>7.7904193341603749</v>
      </c>
      <c r="X23" s="36">
        <f>(30*(X10+X12+X15+X17)+31*(X7+X9+X11+X13+X14+X16+X18)+28*X8)/365</f>
        <v>8.5120046580000128</v>
      </c>
      <c r="Y23" s="75">
        <f>(30*(Y10+Y12+Y15+Y17)+31*(Y7+Y9+Y11+Y13+Y14+Y16+Y18)+28*Y8)/365</f>
        <v>8.3000981236696578</v>
      </c>
      <c r="Z23" s="75">
        <f>(30*(Z10+Z12+Z15+Z17)+31*(Z7+Z9+Z11+Z13+Z14+Z16+Z18)+29*Z8)/366</f>
        <v>8.4397861701727184</v>
      </c>
      <c r="AA23" s="75">
        <f>(30*(AA10+AA12+AA15+AA17)+31*(AA7+AA9+AA11+AA13+AA14+AA16+AA18)+28*AA8)/365</f>
        <v>8.0736672160483831</v>
      </c>
    </row>
    <row r="24" spans="1:32" ht="45" customHeight="1" x14ac:dyDescent="0.35">
      <c r="A24" s="55" t="s">
        <v>44</v>
      </c>
      <c r="B24" s="56"/>
      <c r="C24" s="57" t="s">
        <v>86</v>
      </c>
      <c r="D24" s="58" t="s">
        <v>87</v>
      </c>
      <c r="E24" s="58" t="s">
        <v>88</v>
      </c>
      <c r="F24" s="58" t="s">
        <v>89</v>
      </c>
      <c r="G24" s="58" t="s">
        <v>90</v>
      </c>
      <c r="H24" s="58" t="s">
        <v>91</v>
      </c>
      <c r="I24" s="58" t="s">
        <v>92</v>
      </c>
      <c r="J24" s="58" t="s">
        <v>93</v>
      </c>
      <c r="K24" s="58" t="s">
        <v>94</v>
      </c>
      <c r="L24" s="58" t="s">
        <v>95</v>
      </c>
      <c r="M24" s="58" t="s">
        <v>96</v>
      </c>
      <c r="N24" s="58" t="s">
        <v>97</v>
      </c>
      <c r="O24" s="58" t="s">
        <v>98</v>
      </c>
      <c r="P24" s="58" t="s">
        <v>99</v>
      </c>
      <c r="Q24" s="58" t="s">
        <v>100</v>
      </c>
      <c r="R24" s="58" t="s">
        <v>101</v>
      </c>
      <c r="S24" s="58" t="s">
        <v>102</v>
      </c>
      <c r="T24" s="58" t="s">
        <v>48</v>
      </c>
      <c r="U24" s="58" t="s">
        <v>49</v>
      </c>
      <c r="V24" s="58" t="s">
        <v>50</v>
      </c>
      <c r="W24" s="58" t="s">
        <v>108</v>
      </c>
      <c r="X24" s="58" t="s">
        <v>112</v>
      </c>
      <c r="Y24" s="76" t="s">
        <v>115</v>
      </c>
      <c r="Z24" s="76" t="s">
        <v>123</v>
      </c>
      <c r="AA24" s="76" t="s">
        <v>117</v>
      </c>
    </row>
    <row r="25" spans="1:32" x14ac:dyDescent="0.35">
      <c r="A25" s="48" t="s">
        <v>51</v>
      </c>
      <c r="B25" s="59"/>
      <c r="C25" s="45">
        <f t="shared" ref="C25:V37" si="10">IF(C7="..","..",C7-$B7)</f>
        <v>-1.7376995054172788</v>
      </c>
      <c r="D25" s="45">
        <f t="shared" si="10"/>
        <v>0.95460049458272067</v>
      </c>
      <c r="E25" s="45">
        <f t="shared" si="10"/>
        <v>1.0504504945827211</v>
      </c>
      <c r="F25" s="45">
        <f t="shared" si="10"/>
        <v>5.3500494582719327E-2</v>
      </c>
      <c r="G25" s="45">
        <f t="shared" si="10"/>
        <v>3.0602504945827214</v>
      </c>
      <c r="H25" s="45">
        <f t="shared" si="10"/>
        <v>-1.8301495054172818</v>
      </c>
      <c r="I25" s="45">
        <f t="shared" si="10"/>
        <v>3.3941504945827212</v>
      </c>
      <c r="J25" s="45">
        <f t="shared" si="10"/>
        <v>1.8962504945827234</v>
      </c>
      <c r="K25" s="45">
        <f t="shared" si="10"/>
        <v>-0.10124950541727884</v>
      </c>
      <c r="L25" s="45">
        <f t="shared" si="10"/>
        <v>-2.2861495054172778</v>
      </c>
      <c r="M25" s="45">
        <f t="shared" si="10"/>
        <v>-2.4243495054172781</v>
      </c>
      <c r="N25" s="45">
        <f t="shared" si="10"/>
        <v>0.26375540504105466</v>
      </c>
      <c r="O25" s="45">
        <f t="shared" si="10"/>
        <v>-1.2974323401727137</v>
      </c>
      <c r="P25" s="45">
        <f t="shared" si="10"/>
        <v>0.46917311688644503</v>
      </c>
      <c r="Q25" s="45">
        <f t="shared" si="10"/>
        <v>2.1418040087320396</v>
      </c>
      <c r="R25" s="45">
        <f t="shared" si="10"/>
        <v>0.65265764752938438</v>
      </c>
      <c r="S25" s="45">
        <f t="shared" si="10"/>
        <v>-1.9215312471859196</v>
      </c>
      <c r="T25" s="45">
        <f t="shared" si="10"/>
        <v>0.32194377722645839</v>
      </c>
      <c r="U25" s="45">
        <f t="shared" si="10"/>
        <v>-2.1651773420617459</v>
      </c>
      <c r="V25" s="45">
        <f t="shared" si="10"/>
        <v>0.42729199487601122</v>
      </c>
      <c r="W25" s="45">
        <f t="shared" ref="W25:AA36" si="11">IF(W7="..","..",W7-$B7)</f>
        <v>-2.6597899666982254</v>
      </c>
      <c r="X25" s="45">
        <f t="shared" si="11"/>
        <v>-1.0157205185696725</v>
      </c>
      <c r="Y25" s="72">
        <f t="shared" si="11"/>
        <v>-4.026762960765673E-2</v>
      </c>
      <c r="Z25" s="72">
        <f t="shared" si="11"/>
        <v>-0.62881735875977718</v>
      </c>
      <c r="AA25" s="72">
        <f t="shared" si="11"/>
        <v>-2.3564018095379966</v>
      </c>
    </row>
    <row r="26" spans="1:32" x14ac:dyDescent="0.35">
      <c r="A26" s="48" t="s">
        <v>52</v>
      </c>
      <c r="B26" s="59"/>
      <c r="C26" s="45">
        <f t="shared" si="10"/>
        <v>-1.1212111471419224</v>
      </c>
      <c r="D26" s="45">
        <f t="shared" si="10"/>
        <v>4.0686388528580775</v>
      </c>
      <c r="E26" s="45">
        <f t="shared" si="10"/>
        <v>-0.97036114714192045</v>
      </c>
      <c r="F26" s="45">
        <f t="shared" si="10"/>
        <v>-0.40106114714192032</v>
      </c>
      <c r="G26" s="45">
        <f t="shared" si="10"/>
        <v>-0.88221114714192161</v>
      </c>
      <c r="H26" s="45">
        <f t="shared" si="10"/>
        <v>-1.4222611471419224</v>
      </c>
      <c r="I26" s="45">
        <f t="shared" si="10"/>
        <v>-1.0912611471419229</v>
      </c>
      <c r="J26" s="45">
        <f t="shared" si="10"/>
        <v>1.006438852858075</v>
      </c>
      <c r="K26" s="45">
        <f t="shared" si="10"/>
        <v>-2.0974611471419209</v>
      </c>
      <c r="L26" s="45">
        <f t="shared" si="10"/>
        <v>-3.3815611471419222</v>
      </c>
      <c r="M26" s="45">
        <f t="shared" si="10"/>
        <v>-6.7661147141921063E-2</v>
      </c>
      <c r="N26" s="45">
        <f t="shared" si="10"/>
        <v>-1.0414011649041104</v>
      </c>
      <c r="O26" s="45">
        <f t="shared" si="10"/>
        <v>-1.8317952943882201</v>
      </c>
      <c r="P26" s="45">
        <f t="shared" si="10"/>
        <v>3.3623848061122619</v>
      </c>
      <c r="Q26" s="45">
        <f t="shared" si="10"/>
        <v>-0.52776431055684903</v>
      </c>
      <c r="R26" s="45">
        <f t="shared" si="10"/>
        <v>0.49168735616763648</v>
      </c>
      <c r="S26" s="45">
        <f t="shared" si="10"/>
        <v>0.40348058850648094</v>
      </c>
      <c r="T26" s="45">
        <f t="shared" si="10"/>
        <v>-0.78426285823298159</v>
      </c>
      <c r="U26" s="45">
        <f t="shared" si="10"/>
        <v>-0.61335730572419855</v>
      </c>
      <c r="V26" s="45">
        <f t="shared" si="10"/>
        <v>4.2240474624930364</v>
      </c>
      <c r="W26" s="45">
        <f t="shared" si="11"/>
        <v>1.5557421919461536</v>
      </c>
      <c r="X26" s="45">
        <f t="shared" si="11"/>
        <v>3.4699991225562421</v>
      </c>
      <c r="Y26" s="72">
        <f t="shared" si="11"/>
        <v>-0.76743870693842631</v>
      </c>
      <c r="Z26" s="72">
        <f t="shared" si="11"/>
        <v>-0.27526974427047612</v>
      </c>
      <c r="AA26" s="72">
        <f t="shared" si="11"/>
        <v>-0.7606819284047095</v>
      </c>
    </row>
    <row r="27" spans="1:32" x14ac:dyDescent="0.35">
      <c r="A27" s="48" t="s">
        <v>53</v>
      </c>
      <c r="B27" s="59"/>
      <c r="C27" s="45">
        <f t="shared" si="10"/>
        <v>-0.13775067227195237</v>
      </c>
      <c r="D27" s="45">
        <f t="shared" si="10"/>
        <v>0.56249932772804812</v>
      </c>
      <c r="E27" s="45">
        <f t="shared" si="10"/>
        <v>-0.70985067227195131</v>
      </c>
      <c r="F27" s="45">
        <f t="shared" si="10"/>
        <v>0.26179932772804904</v>
      </c>
      <c r="G27" s="45">
        <f t="shared" si="10"/>
        <v>-0.69270067227195042</v>
      </c>
      <c r="H27" s="45">
        <f t="shared" si="10"/>
        <v>0.18844932772804768</v>
      </c>
      <c r="I27" s="45">
        <f t="shared" si="10"/>
        <v>1.2630493277280479</v>
      </c>
      <c r="J27" s="45">
        <f t="shared" si="10"/>
        <v>2.1937493277280513</v>
      </c>
      <c r="K27" s="45">
        <f t="shared" si="10"/>
        <v>0.86954932772805016</v>
      </c>
      <c r="L27" s="45">
        <f t="shared" si="10"/>
        <v>-0.79785067227195228</v>
      </c>
      <c r="M27" s="45">
        <f t="shared" si="10"/>
        <v>-2.2327506722719512</v>
      </c>
      <c r="N27" s="45">
        <f t="shared" si="10"/>
        <v>-1.9566653350714089</v>
      </c>
      <c r="O27" s="45">
        <f t="shared" si="10"/>
        <v>-1.0257825542770558</v>
      </c>
      <c r="P27" s="45">
        <f t="shared" si="10"/>
        <v>0.37130204109909393</v>
      </c>
      <c r="Q27" s="45">
        <f t="shared" si="10"/>
        <v>1.1795700120937305</v>
      </c>
      <c r="R27" s="45">
        <f t="shared" si="10"/>
        <v>-1.0329684091787836</v>
      </c>
      <c r="S27" s="45">
        <f t="shared" si="10"/>
        <v>-0.31301038165247874</v>
      </c>
      <c r="T27" s="45">
        <f t="shared" si="10"/>
        <v>6.0749581662634E-2</v>
      </c>
      <c r="U27" s="45">
        <f t="shared" si="10"/>
        <v>1.5594937468161252</v>
      </c>
      <c r="V27" s="45">
        <f t="shared" si="10"/>
        <v>0.78080257914841411</v>
      </c>
      <c r="W27" s="45">
        <f t="shared" si="11"/>
        <v>-0.52943455792078353</v>
      </c>
      <c r="X27" s="45">
        <f t="shared" si="11"/>
        <v>-1.565535920536953</v>
      </c>
      <c r="Y27" s="72">
        <f t="shared" si="11"/>
        <v>-0.87209832798252584</v>
      </c>
      <c r="Z27" s="72">
        <f t="shared" si="11"/>
        <v>-0.36075338362605969</v>
      </c>
      <c r="AA27" s="72">
        <f t="shared" si="11"/>
        <v>-1.8842769535567321</v>
      </c>
    </row>
    <row r="28" spans="1:32" x14ac:dyDescent="0.35">
      <c r="A28" s="48" t="s">
        <v>54</v>
      </c>
      <c r="B28" s="59"/>
      <c r="C28" s="45">
        <f t="shared" si="10"/>
        <v>0.55666871436360488</v>
      </c>
      <c r="D28" s="45">
        <f t="shared" si="10"/>
        <v>0.80201871436360328</v>
      </c>
      <c r="E28" s="45">
        <f t="shared" si="10"/>
        <v>0.18986871436360353</v>
      </c>
      <c r="F28" s="45">
        <f t="shared" si="10"/>
        <v>0.97911871436360265</v>
      </c>
      <c r="G28" s="45">
        <f t="shared" si="10"/>
        <v>1.3446687143636034</v>
      </c>
      <c r="H28" s="45">
        <f t="shared" si="10"/>
        <v>0.82846871436360203</v>
      </c>
      <c r="I28" s="45">
        <f t="shared" si="10"/>
        <v>-0.94743128563639623</v>
      </c>
      <c r="J28" s="45">
        <f t="shared" si="10"/>
        <v>0.27486871436360261</v>
      </c>
      <c r="K28" s="45">
        <f t="shared" si="10"/>
        <v>-0.18783128563639906</v>
      </c>
      <c r="L28" s="45">
        <f t="shared" si="10"/>
        <v>-0.43503128563639848</v>
      </c>
      <c r="M28" s="45">
        <f t="shared" si="10"/>
        <v>-0.51873128563639703</v>
      </c>
      <c r="N28" s="45">
        <f t="shared" si="10"/>
        <v>-0.22421022507632848</v>
      </c>
      <c r="O28" s="45">
        <f t="shared" si="10"/>
        <v>1.5099275330656106</v>
      </c>
      <c r="P28" s="45">
        <f t="shared" si="10"/>
        <v>-0.13715250618715302</v>
      </c>
      <c r="Q28" s="45">
        <f t="shared" si="10"/>
        <v>-0.58061790066719343</v>
      </c>
      <c r="R28" s="45">
        <f t="shared" si="10"/>
        <v>-7.1595120459871708E-2</v>
      </c>
      <c r="S28" s="45">
        <f t="shared" si="10"/>
        <v>3.4174531993576451E-2</v>
      </c>
      <c r="T28" s="45">
        <f t="shared" si="10"/>
        <v>0.17298908828231596</v>
      </c>
      <c r="U28" s="45">
        <f t="shared" si="10"/>
        <v>-0.4159519988997662</v>
      </c>
      <c r="V28" s="45">
        <f t="shared" si="10"/>
        <v>-0.94253382582666845</v>
      </c>
      <c r="W28" s="45">
        <f t="shared" si="11"/>
        <v>-1.6750167198605652</v>
      </c>
      <c r="X28" s="45">
        <f t="shared" si="11"/>
        <v>-0.97699339414714625</v>
      </c>
      <c r="Y28" s="72">
        <f t="shared" si="11"/>
        <v>-0.60358418823219484</v>
      </c>
      <c r="Z28" s="72">
        <f t="shared" si="11"/>
        <v>1.378778823636166</v>
      </c>
      <c r="AA28" s="72">
        <f t="shared" si="11"/>
        <v>-1.6270183362906971</v>
      </c>
    </row>
    <row r="29" spans="1:32" x14ac:dyDescent="0.35">
      <c r="A29" s="48" t="s">
        <v>55</v>
      </c>
      <c r="B29" s="59"/>
      <c r="C29" s="45">
        <f t="shared" si="10"/>
        <v>-0.96331618171398681</v>
      </c>
      <c r="D29" s="45">
        <f t="shared" si="10"/>
        <v>1.5568338182860142</v>
      </c>
      <c r="E29" s="45">
        <f t="shared" si="10"/>
        <v>1.6035838182860154</v>
      </c>
      <c r="F29" s="45">
        <f t="shared" si="10"/>
        <v>-1.5183161817139865</v>
      </c>
      <c r="G29" s="45">
        <f t="shared" si="10"/>
        <v>0.58713381828601285</v>
      </c>
      <c r="H29" s="45">
        <f t="shared" si="10"/>
        <v>0.34628381828601285</v>
      </c>
      <c r="I29" s="45">
        <f t="shared" si="10"/>
        <v>0.58218381828601551</v>
      </c>
      <c r="J29" s="45">
        <f t="shared" si="10"/>
        <v>-1.0830161817139858</v>
      </c>
      <c r="K29" s="45">
        <f t="shared" si="10"/>
        <v>1.5400838182860142</v>
      </c>
      <c r="L29" s="45">
        <f t="shared" si="10"/>
        <v>-1.6575161817139863</v>
      </c>
      <c r="M29" s="45">
        <f t="shared" si="10"/>
        <v>2.7302838182860132</v>
      </c>
      <c r="N29" s="45">
        <f t="shared" si="10"/>
        <v>-1.0150686037795715</v>
      </c>
      <c r="O29" s="45">
        <f t="shared" si="10"/>
        <v>0.710363663822422</v>
      </c>
      <c r="P29" s="45">
        <f t="shared" si="10"/>
        <v>-0.89917017562211043</v>
      </c>
      <c r="Q29" s="45">
        <f t="shared" si="10"/>
        <v>1.5625577382899305</v>
      </c>
      <c r="R29" s="45">
        <f t="shared" si="10"/>
        <v>-0.39301398434175816</v>
      </c>
      <c r="S29" s="45">
        <f t="shared" si="10"/>
        <v>-0.7583702649311288</v>
      </c>
      <c r="T29" s="45">
        <f t="shared" si="10"/>
        <v>-1.2035376274487595</v>
      </c>
      <c r="U29" s="45">
        <f t="shared" si="10"/>
        <v>-1.454899511059911</v>
      </c>
      <c r="V29" s="45">
        <f t="shared" si="10"/>
        <v>-0.47575241862911533</v>
      </c>
      <c r="W29" s="45">
        <f t="shared" si="11"/>
        <v>-0.76064699916012302</v>
      </c>
      <c r="X29" s="45">
        <f t="shared" si="11"/>
        <v>0.20528178546511278</v>
      </c>
      <c r="Y29" s="72">
        <f t="shared" si="11"/>
        <v>-1.9909352875161046</v>
      </c>
      <c r="Z29" s="72">
        <f t="shared" si="11"/>
        <v>-2.1238523453507749</v>
      </c>
      <c r="AA29" s="72">
        <f t="shared" si="11"/>
        <v>-0.71166490685785266</v>
      </c>
    </row>
    <row r="30" spans="1:32" x14ac:dyDescent="0.35">
      <c r="A30" s="48" t="s">
        <v>56</v>
      </c>
      <c r="B30" s="59"/>
      <c r="C30" s="45">
        <f t="shared" si="10"/>
        <v>0.70297263455124792</v>
      </c>
      <c r="D30" s="45">
        <f t="shared" si="10"/>
        <v>2.129422634551247</v>
      </c>
      <c r="E30" s="45">
        <f t="shared" si="10"/>
        <v>0.83977263455124707</v>
      </c>
      <c r="F30" s="45">
        <f t="shared" si="10"/>
        <v>1.0012726345512473</v>
      </c>
      <c r="G30" s="45">
        <f t="shared" si="10"/>
        <v>-0.35397736544875436</v>
      </c>
      <c r="H30" s="45">
        <f t="shared" si="10"/>
        <v>-0.4290273654487553</v>
      </c>
      <c r="I30" s="45">
        <f t="shared" si="10"/>
        <v>-0.35892736544875437</v>
      </c>
      <c r="J30" s="45">
        <f t="shared" si="10"/>
        <v>0.7666726345512469</v>
      </c>
      <c r="K30" s="45">
        <f t="shared" si="10"/>
        <v>-0.97042736544875385</v>
      </c>
      <c r="L30" s="45">
        <f t="shared" si="10"/>
        <v>-1.1789273654487555</v>
      </c>
      <c r="M30" s="45">
        <f t="shared" si="10"/>
        <v>-4.0127365448753949E-2</v>
      </c>
      <c r="N30" s="45">
        <f t="shared" si="10"/>
        <v>0.21492746575424171</v>
      </c>
      <c r="O30" s="45">
        <f t="shared" si="10"/>
        <v>-0.12487657120909912</v>
      </c>
      <c r="P30" s="45">
        <f t="shared" si="10"/>
        <v>-1.5604564370593694</v>
      </c>
      <c r="Q30" s="45">
        <f t="shared" si="10"/>
        <v>0.61968548155816272</v>
      </c>
      <c r="R30" s="45">
        <f t="shared" si="10"/>
        <v>-0.81871006679359404</v>
      </c>
      <c r="S30" s="45">
        <f t="shared" si="10"/>
        <v>1.2038204152015872</v>
      </c>
      <c r="T30" s="45">
        <f t="shared" si="10"/>
        <v>-0.77233050609965925</v>
      </c>
      <c r="U30" s="45">
        <f t="shared" si="10"/>
        <v>0.23493548004922893</v>
      </c>
      <c r="V30" s="45">
        <f t="shared" si="10"/>
        <v>0.34191780916543024</v>
      </c>
      <c r="W30" s="45">
        <f t="shared" si="11"/>
        <v>-0.74463941607939876</v>
      </c>
      <c r="X30" s="45">
        <f t="shared" si="11"/>
        <v>0.39861914391982722</v>
      </c>
      <c r="Y30" s="72">
        <f t="shared" si="11"/>
        <v>-1.2858284607126791</v>
      </c>
      <c r="Z30" s="72">
        <f t="shared" si="11"/>
        <v>0.30160156207996458</v>
      </c>
      <c r="AA30" s="72">
        <f t="shared" si="11"/>
        <v>1.1977126965908234</v>
      </c>
    </row>
    <row r="31" spans="1:32" x14ac:dyDescent="0.35">
      <c r="A31" s="48" t="s">
        <v>57</v>
      </c>
      <c r="B31" s="59"/>
      <c r="C31" s="45">
        <f t="shared" si="10"/>
        <v>0.13398613722424813</v>
      </c>
      <c r="D31" s="45">
        <f t="shared" si="10"/>
        <v>-0.49106386277575265</v>
      </c>
      <c r="E31" s="45">
        <f t="shared" si="10"/>
        <v>1.0108861372242481</v>
      </c>
      <c r="F31" s="45">
        <f t="shared" si="10"/>
        <v>0.10068613722424669</v>
      </c>
      <c r="G31" s="45">
        <f t="shared" si="10"/>
        <v>-0.24941386277575184</v>
      </c>
      <c r="H31" s="45">
        <f t="shared" si="10"/>
        <v>-0.20181386277575175</v>
      </c>
      <c r="I31" s="45">
        <f t="shared" si="10"/>
        <v>0.77618613722424801</v>
      </c>
      <c r="J31" s="45">
        <f t="shared" si="10"/>
        <v>0.73008613722424531</v>
      </c>
      <c r="K31" s="45">
        <f t="shared" si="10"/>
        <v>1.0999861372242483</v>
      </c>
      <c r="L31" s="45">
        <f t="shared" si="10"/>
        <v>1.4912861372242459</v>
      </c>
      <c r="M31" s="45">
        <f t="shared" si="10"/>
        <v>-0.76991386277575291</v>
      </c>
      <c r="N31" s="45">
        <f t="shared" si="10"/>
        <v>-0.46618526902399537</v>
      </c>
      <c r="O31" s="45">
        <f t="shared" si="10"/>
        <v>-1.1228946099118815</v>
      </c>
      <c r="P31" s="45">
        <f t="shared" si="10"/>
        <v>-0.63627967989516687</v>
      </c>
      <c r="Q31" s="45">
        <f t="shared" si="10"/>
        <v>0.86619688215406665</v>
      </c>
      <c r="R31" s="45">
        <f t="shared" si="10"/>
        <v>0.22173529380651846</v>
      </c>
      <c r="S31" s="45">
        <f t="shared" si="10"/>
        <v>0.32008679306080978</v>
      </c>
      <c r="T31" s="45">
        <f t="shared" si="10"/>
        <v>-1.0674933017256505</v>
      </c>
      <c r="U31" s="45">
        <f t="shared" si="10"/>
        <v>-0.34470701088766909</v>
      </c>
      <c r="V31" s="45">
        <f t="shared" si="10"/>
        <v>0.59916140476805335</v>
      </c>
      <c r="W31" s="45">
        <f t="shared" si="11"/>
        <v>-1.8665318745875963</v>
      </c>
      <c r="X31" s="45">
        <f t="shared" si="11"/>
        <v>-0.15977048561196128</v>
      </c>
      <c r="Y31" s="72">
        <f t="shared" si="11"/>
        <v>1.2069656579342896</v>
      </c>
      <c r="Z31" s="72">
        <f t="shared" si="11"/>
        <v>-0.57806956278756072</v>
      </c>
      <c r="AA31" s="72">
        <f t="shared" si="11"/>
        <v>-0.67128974452207846</v>
      </c>
    </row>
    <row r="32" spans="1:32" x14ac:dyDescent="0.35">
      <c r="A32" s="48" t="s">
        <v>58</v>
      </c>
      <c r="B32" s="59"/>
      <c r="C32" s="45">
        <f t="shared" si="10"/>
        <v>-0.78184423897899613</v>
      </c>
      <c r="D32" s="45">
        <f t="shared" si="10"/>
        <v>-1.4555442389789954</v>
      </c>
      <c r="E32" s="45">
        <f t="shared" si="10"/>
        <v>-0.66554423897899539</v>
      </c>
      <c r="F32" s="45">
        <f t="shared" si="10"/>
        <v>-0.36069423897899622</v>
      </c>
      <c r="G32" s="45">
        <f t="shared" si="10"/>
        <v>-0.20964423897899476</v>
      </c>
      <c r="H32" s="45">
        <f t="shared" si="10"/>
        <v>0.27385576102100462</v>
      </c>
      <c r="I32" s="45">
        <f t="shared" si="10"/>
        <v>0.40505576102100438</v>
      </c>
      <c r="J32" s="45">
        <f t="shared" si="10"/>
        <v>0.70345576102100349</v>
      </c>
      <c r="K32" s="45">
        <f t="shared" si="10"/>
        <v>1.8445557610210033</v>
      </c>
      <c r="L32" s="45">
        <f t="shared" si="10"/>
        <v>-0.1801442389789969</v>
      </c>
      <c r="M32" s="45">
        <f t="shared" si="10"/>
        <v>-0.56014423897899679</v>
      </c>
      <c r="N32" s="45">
        <f t="shared" si="10"/>
        <v>-0.45187051240428922</v>
      </c>
      <c r="O32" s="45">
        <f t="shared" si="10"/>
        <v>-4.4289160454382248E-2</v>
      </c>
      <c r="P32" s="45">
        <f t="shared" si="10"/>
        <v>1.0227563826409449</v>
      </c>
      <c r="Q32" s="45">
        <f t="shared" si="10"/>
        <v>0.21242184283618482</v>
      </c>
      <c r="R32" s="45">
        <f t="shared" si="10"/>
        <v>0.39979390260241221</v>
      </c>
      <c r="S32" s="45">
        <f t="shared" si="10"/>
        <v>7.994445253143212E-2</v>
      </c>
      <c r="T32" s="45">
        <f t="shared" si="10"/>
        <v>-0.28037848050251046</v>
      </c>
      <c r="U32" s="45">
        <f t="shared" si="10"/>
        <v>0.37975238243122522</v>
      </c>
      <c r="V32" s="45">
        <f t="shared" si="10"/>
        <v>-6.5864648696796202E-2</v>
      </c>
      <c r="W32" s="45">
        <f t="shared" si="11"/>
        <v>-1.0474737711942588</v>
      </c>
      <c r="X32" s="45">
        <f t="shared" si="11"/>
        <v>-1.1848220676058787</v>
      </c>
      <c r="Y32" s="72">
        <f t="shared" si="11"/>
        <v>-6.9110350165482615E-2</v>
      </c>
      <c r="Z32" s="72">
        <f t="shared" si="11"/>
        <v>1.5626908638868828</v>
      </c>
      <c r="AA32" s="72">
        <f t="shared" si="11"/>
        <v>-2.2838951785410622E-2</v>
      </c>
    </row>
    <row r="33" spans="1:27" x14ac:dyDescent="0.35">
      <c r="A33" s="48" t="s">
        <v>59</v>
      </c>
      <c r="B33" s="59"/>
      <c r="C33" s="45">
        <f t="shared" si="10"/>
        <v>0.60860704897693374</v>
      </c>
      <c r="D33" s="45">
        <f t="shared" si="10"/>
        <v>-1.9307429510230669</v>
      </c>
      <c r="E33" s="45">
        <f t="shared" si="10"/>
        <v>-0.93144295102306618</v>
      </c>
      <c r="F33" s="45">
        <f t="shared" si="10"/>
        <v>2.3099570489769334</v>
      </c>
      <c r="G33" s="45">
        <f t="shared" si="10"/>
        <v>1.0611570489769342</v>
      </c>
      <c r="H33" s="45">
        <f t="shared" si="10"/>
        <v>0.25765704897693276</v>
      </c>
      <c r="I33" s="45">
        <f t="shared" si="10"/>
        <v>0.37985704897693395</v>
      </c>
      <c r="J33" s="45">
        <f t="shared" si="10"/>
        <v>-0.8094429510230654</v>
      </c>
      <c r="K33" s="45">
        <f t="shared" si="10"/>
        <v>0.4588570489769328</v>
      </c>
      <c r="L33" s="45">
        <f t="shared" si="10"/>
        <v>0.41085704897693276</v>
      </c>
      <c r="M33" s="45">
        <f t="shared" si="10"/>
        <v>2.2498570489769332</v>
      </c>
      <c r="N33" s="45">
        <f t="shared" si="10"/>
        <v>0.95523094980096523</v>
      </c>
      <c r="O33" s="45">
        <f t="shared" si="10"/>
        <v>-0.67885859748805366</v>
      </c>
      <c r="P33" s="45">
        <f t="shared" si="10"/>
        <v>-2.6177316941075457</v>
      </c>
      <c r="Q33" s="45">
        <f t="shared" si="10"/>
        <v>-1.154359209445353</v>
      </c>
      <c r="R33" s="45">
        <f t="shared" si="10"/>
        <v>0.82767539340599861</v>
      </c>
      <c r="S33" s="45">
        <f t="shared" si="10"/>
        <v>7.0335166376555236E-2</v>
      </c>
      <c r="T33" s="45">
        <f t="shared" si="10"/>
        <v>1.2299436455779222</v>
      </c>
      <c r="U33" s="45">
        <f t="shared" si="10"/>
        <v>-0.45565371263810661</v>
      </c>
      <c r="V33" s="45">
        <f t="shared" si="10"/>
        <v>-7.5209267897474064E-2</v>
      </c>
      <c r="W33" s="45">
        <f t="shared" si="11"/>
        <v>-1.5579431633542562</v>
      </c>
      <c r="X33" s="45">
        <f t="shared" si="11"/>
        <v>-0.90996856309958662</v>
      </c>
      <c r="Y33" s="72">
        <f t="shared" si="11"/>
        <v>-0.37561294971304093</v>
      </c>
      <c r="Z33" s="72">
        <f t="shared" si="11"/>
        <v>-0.82480989248017789</v>
      </c>
      <c r="AA33" s="72">
        <f t="shared" si="11"/>
        <v>0.31012955635790185</v>
      </c>
    </row>
    <row r="34" spans="1:27" x14ac:dyDescent="0.35">
      <c r="A34" s="48" t="s">
        <v>60</v>
      </c>
      <c r="B34" s="59"/>
      <c r="C34" s="45">
        <f t="shared" si="10"/>
        <v>2.5564108688261467</v>
      </c>
      <c r="D34" s="45">
        <f t="shared" si="10"/>
        <v>-0.37598913117385457</v>
      </c>
      <c r="E34" s="45">
        <f t="shared" si="10"/>
        <v>-0.20848913117385237</v>
      </c>
      <c r="F34" s="45">
        <f t="shared" si="10"/>
        <v>0.8118108688261465</v>
      </c>
      <c r="G34" s="45">
        <f t="shared" si="10"/>
        <v>0.74581086882614755</v>
      </c>
      <c r="H34" s="45">
        <f t="shared" si="10"/>
        <v>0.28811086882614489</v>
      </c>
      <c r="I34" s="45">
        <f t="shared" si="10"/>
        <v>-1.6432891311738524</v>
      </c>
      <c r="J34" s="45">
        <f t="shared" si="10"/>
        <v>2.1124108688261476</v>
      </c>
      <c r="K34" s="45">
        <f t="shared" si="10"/>
        <v>-0.22568913117385314</v>
      </c>
      <c r="L34" s="45">
        <f t="shared" si="10"/>
        <v>1.3210868826146083E-2</v>
      </c>
      <c r="M34" s="45">
        <f t="shared" si="10"/>
        <v>1.7733108688261474</v>
      </c>
      <c r="N34" s="45">
        <f t="shared" si="10"/>
        <v>-1.6790002291694242</v>
      </c>
      <c r="O34" s="45">
        <f t="shared" si="10"/>
        <v>0.60686321557105671</v>
      </c>
      <c r="P34" s="45">
        <f t="shared" si="10"/>
        <v>1.2822398610650829</v>
      </c>
      <c r="Q34" s="45">
        <f t="shared" si="10"/>
        <v>-2.0261432707070757</v>
      </c>
      <c r="R34" s="45">
        <f t="shared" si="10"/>
        <v>-2.2275654049325651</v>
      </c>
      <c r="S34" s="45">
        <f t="shared" si="10"/>
        <v>1.4441316590193392</v>
      </c>
      <c r="T34" s="45">
        <f t="shared" si="10"/>
        <v>6.7524654820568131E-2</v>
      </c>
      <c r="U34" s="45">
        <f t="shared" si="10"/>
        <v>-0.998541688500314</v>
      </c>
      <c r="V34" s="45">
        <f t="shared" si="10"/>
        <v>0.103508522026587</v>
      </c>
      <c r="W34" s="45">
        <f t="shared" si="11"/>
        <v>0.13577399254526767</v>
      </c>
      <c r="X34" s="45">
        <f t="shared" si="11"/>
        <v>0.64378105692884446</v>
      </c>
      <c r="Y34" s="72">
        <f t="shared" si="11"/>
        <v>-0.2409127230282273</v>
      </c>
      <c r="Z34" s="72">
        <f t="shared" si="11"/>
        <v>-0.62972488431992524</v>
      </c>
      <c r="AA34" s="72">
        <f t="shared" si="11"/>
        <v>-1.2401155975437561E-2</v>
      </c>
    </row>
    <row r="35" spans="1:27" x14ac:dyDescent="0.35">
      <c r="A35" s="48" t="s">
        <v>61</v>
      </c>
      <c r="B35" s="59"/>
      <c r="C35" s="45">
        <f t="shared" si="10"/>
        <v>-0.40423948479819494</v>
      </c>
      <c r="D35" s="45">
        <f t="shared" si="10"/>
        <v>0.29236051520180339</v>
      </c>
      <c r="E35" s="45">
        <f t="shared" si="10"/>
        <v>0.81871051520180593</v>
      </c>
      <c r="F35" s="45">
        <f t="shared" si="10"/>
        <v>-0.87368948479819508</v>
      </c>
      <c r="G35" s="45">
        <f t="shared" si="10"/>
        <v>-0.54463948479819457</v>
      </c>
      <c r="H35" s="45">
        <f t="shared" si="10"/>
        <v>2.9231105152018024</v>
      </c>
      <c r="I35" s="45">
        <f t="shared" si="10"/>
        <v>-0.1532894847981936</v>
      </c>
      <c r="J35" s="45">
        <f t="shared" si="10"/>
        <v>0.40551051520180614</v>
      </c>
      <c r="K35" s="45">
        <f t="shared" si="10"/>
        <v>2.5347105152018052</v>
      </c>
      <c r="L35" s="45">
        <f t="shared" si="10"/>
        <v>-0.25428948479819624</v>
      </c>
      <c r="M35" s="45">
        <f t="shared" si="10"/>
        <v>0.71521051520180556</v>
      </c>
      <c r="N35" s="45">
        <f t="shared" si="10"/>
        <v>-0.95642295078585171</v>
      </c>
      <c r="O35" s="45">
        <f t="shared" si="10"/>
        <v>-1.1261672033686771</v>
      </c>
      <c r="P35" s="45">
        <f t="shared" si="10"/>
        <v>-1.5946289814358989</v>
      </c>
      <c r="Q35" s="45">
        <f t="shared" si="10"/>
        <v>1.7716811609582148</v>
      </c>
      <c r="R35" s="45">
        <f t="shared" si="10"/>
        <v>-1.588415574320166</v>
      </c>
      <c r="S35" s="45">
        <f t="shared" si="10"/>
        <v>-0.48102534926194984</v>
      </c>
      <c r="T35" s="45">
        <f t="shared" si="10"/>
        <v>0.45764519943618431</v>
      </c>
      <c r="U35" s="45">
        <f t="shared" si="10"/>
        <v>-1.8516412386974652</v>
      </c>
      <c r="V35" s="45">
        <f t="shared" si="10"/>
        <v>-3.3561492556533068E-2</v>
      </c>
      <c r="W35" s="45">
        <f t="shared" ref="W35:W36" si="12">IF(W17="..","..",W17-$B17)</f>
        <v>-0.46116872198596148</v>
      </c>
      <c r="X35" s="45">
        <f t="shared" si="11"/>
        <v>0.39776495549375213</v>
      </c>
      <c r="Y35" s="72">
        <f t="shared" si="11"/>
        <v>-1.2878341107338276</v>
      </c>
      <c r="Z35" s="72">
        <f t="shared" si="11"/>
        <v>-2.0260870527494257</v>
      </c>
      <c r="AA35" s="72">
        <f t="shared" si="11"/>
        <v>-0.43257109690882167</v>
      </c>
    </row>
    <row r="36" spans="1:27" x14ac:dyDescent="0.35">
      <c r="A36" s="48" t="s">
        <v>62</v>
      </c>
      <c r="B36" s="59"/>
      <c r="C36" s="45">
        <f t="shared" si="10"/>
        <v>-1.2812343115096176</v>
      </c>
      <c r="D36" s="45">
        <f t="shared" si="10"/>
        <v>-1.1136843115096173</v>
      </c>
      <c r="E36" s="45">
        <f t="shared" si="10"/>
        <v>-0.50203431150961819</v>
      </c>
      <c r="F36" s="45">
        <f t="shared" si="10"/>
        <v>0.47906568849038145</v>
      </c>
      <c r="G36" s="45">
        <f t="shared" si="10"/>
        <v>-1.5512343115096172</v>
      </c>
      <c r="H36" s="45">
        <f t="shared" si="10"/>
        <v>2.1525656884903803</v>
      </c>
      <c r="I36" s="45">
        <f t="shared" si="10"/>
        <v>0.7515656884903823</v>
      </c>
      <c r="J36" s="45">
        <f t="shared" si="10"/>
        <v>-1.1839343115096188</v>
      </c>
      <c r="K36" s="45">
        <f t="shared" si="10"/>
        <v>-1.9722343115096184</v>
      </c>
      <c r="L36" s="45">
        <f t="shared" si="10"/>
        <v>-3.3713343115096182</v>
      </c>
      <c r="M36" s="45">
        <f t="shared" si="10"/>
        <v>2.8821656884903817</v>
      </c>
      <c r="N36" s="45">
        <f t="shared" si="10"/>
        <v>-0.2883633077211023</v>
      </c>
      <c r="O36" s="45">
        <f t="shared" si="10"/>
        <v>2.949807411647555</v>
      </c>
      <c r="P36" s="45">
        <f t="shared" si="10"/>
        <v>0.74285169354657654</v>
      </c>
      <c r="Q36" s="45">
        <f t="shared" si="10"/>
        <v>3.8022567866669874</v>
      </c>
      <c r="R36" s="45">
        <f t="shared" si="10"/>
        <v>-0.75464986043032489</v>
      </c>
      <c r="S36" s="45">
        <f t="shared" si="10"/>
        <v>-0.3884175623778976</v>
      </c>
      <c r="T36" s="45">
        <f t="shared" si="10"/>
        <v>-0.57006929467152467</v>
      </c>
      <c r="U36" s="45">
        <f t="shared" si="10"/>
        <v>0.22902345670715185</v>
      </c>
      <c r="V36" s="45">
        <f t="shared" si="10"/>
        <v>-0.9872763687127204</v>
      </c>
      <c r="W36" s="45">
        <f t="shared" si="12"/>
        <v>-1.306069839558484</v>
      </c>
      <c r="X36" s="45">
        <f t="shared" si="11"/>
        <v>-1.4304918911284119</v>
      </c>
      <c r="Y36" s="72">
        <f t="shared" si="11"/>
        <v>1.2142686755012715</v>
      </c>
      <c r="Z36" s="72">
        <f t="shared" si="11"/>
        <v>0.82533688899175495</v>
      </c>
      <c r="AA36" s="72">
        <f t="shared" si="11"/>
        <v>-0.70966313859467789</v>
      </c>
    </row>
    <row r="37" spans="1:27" x14ac:dyDescent="0.35">
      <c r="A37" s="43" t="s">
        <v>63</v>
      </c>
      <c r="B37" s="60"/>
      <c r="C37" s="50">
        <f t="shared" si="10"/>
        <v>-0.99585524869720565</v>
      </c>
      <c r="D37" s="50">
        <f t="shared" si="10"/>
        <v>1.7873097513027947</v>
      </c>
      <c r="E37" s="50">
        <f t="shared" si="10"/>
        <v>-0.18561802647498205</v>
      </c>
      <c r="F37" s="50">
        <f t="shared" si="10"/>
        <v>-2.1063716340673722E-2</v>
      </c>
      <c r="G37" s="50">
        <f t="shared" si="10"/>
        <v>0.53997808463612884</v>
      </c>
      <c r="H37" s="50">
        <f t="shared" ref="H37:V37" si="13">IF(H19="..","..",H19-$B19)</f>
        <v>-1.0090013598083178</v>
      </c>
      <c r="I37" s="50">
        <f t="shared" si="13"/>
        <v>1.2635975290805721</v>
      </c>
      <c r="J37" s="50">
        <f t="shared" si="13"/>
        <v>1.7133670528900957</v>
      </c>
      <c r="K37" s="50">
        <f t="shared" si="13"/>
        <v>-0.38895247091942764</v>
      </c>
      <c r="L37" s="50">
        <f t="shared" si="13"/>
        <v>-2.1153535820305391</v>
      </c>
      <c r="M37" s="50">
        <f t="shared" si="13"/>
        <v>-1.6262080264749823</v>
      </c>
      <c r="N37" s="50">
        <f t="shared" si="13"/>
        <v>-0.90924352774373318</v>
      </c>
      <c r="O37" s="50">
        <f t="shared" si="13"/>
        <v>-1.3711559413913506</v>
      </c>
      <c r="P37" s="50">
        <f t="shared" si="13"/>
        <v>1.3345266634920723</v>
      </c>
      <c r="Q37" s="50">
        <f t="shared" si="13"/>
        <v>0.97878987995109412</v>
      </c>
      <c r="R37" s="50">
        <f t="shared" si="13"/>
        <v>2.6472311057261777E-2</v>
      </c>
      <c r="S37" s="50">
        <f t="shared" si="13"/>
        <v>-0.64519376411352702</v>
      </c>
      <c r="T37" s="50">
        <f t="shared" si="13"/>
        <v>-0.11322189621522227</v>
      </c>
      <c r="U37" s="50">
        <f t="shared" si="13"/>
        <v>-0.40049223074778162</v>
      </c>
      <c r="V37" s="50">
        <f t="shared" si="13"/>
        <v>1.7570108658850074</v>
      </c>
      <c r="W37" s="50">
        <f t="shared" ref="W37:AA40" si="14">IF(W19="..","..",W19-$B19)</f>
        <v>-0.61554759603450648</v>
      </c>
      <c r="X37" s="50">
        <f t="shared" si="14"/>
        <v>0.1894102340540087</v>
      </c>
      <c r="Y37" s="74">
        <f t="shared" si="14"/>
        <v>-0.55406370259977855</v>
      </c>
      <c r="Z37" s="74">
        <f t="shared" si="14"/>
        <v>-0.42549269241015608</v>
      </c>
      <c r="AA37" s="74">
        <f t="shared" si="14"/>
        <v>-1.6983804489519656</v>
      </c>
    </row>
    <row r="38" spans="1:27" x14ac:dyDescent="0.35">
      <c r="A38" s="48" t="s">
        <v>64</v>
      </c>
      <c r="B38" s="59"/>
      <c r="C38" s="45">
        <f t="shared" ref="C38:V41" si="15">IF(C20="..","..",C20-$B20)</f>
        <v>8.7103723453978432E-2</v>
      </c>
      <c r="D38" s="45">
        <f t="shared" si="15"/>
        <v>1.4967592179594735</v>
      </c>
      <c r="E38" s="45">
        <f t="shared" si="15"/>
        <v>0.88571800916826326</v>
      </c>
      <c r="F38" s="45">
        <f t="shared" si="15"/>
        <v>0.13564767949793399</v>
      </c>
      <c r="G38" s="45">
        <f t="shared" si="15"/>
        <v>0.52661416301441477</v>
      </c>
      <c r="H38" s="45">
        <f t="shared" si="15"/>
        <v>0.2496487783990311</v>
      </c>
      <c r="I38" s="45">
        <f t="shared" si="15"/>
        <v>-0.23234133149107628</v>
      </c>
      <c r="J38" s="45">
        <f t="shared" si="15"/>
        <v>-2.5574298524043471E-2</v>
      </c>
      <c r="K38" s="45">
        <f t="shared" si="15"/>
        <v>0.14280042675068039</v>
      </c>
      <c r="L38" s="45">
        <f t="shared" si="15"/>
        <v>-1.0967226501723975</v>
      </c>
      <c r="M38" s="45">
        <f t="shared" si="15"/>
        <v>0.74585756960782312</v>
      </c>
      <c r="N38" s="45">
        <f t="shared" si="15"/>
        <v>-0.34885285161350854</v>
      </c>
      <c r="O38" s="45">
        <f t="shared" si="15"/>
        <v>0.69860222455154286</v>
      </c>
      <c r="P38" s="45">
        <f t="shared" si="15"/>
        <v>-0.86596201913935289</v>
      </c>
      <c r="Q38" s="45">
        <f t="shared" si="15"/>
        <v>0.54517931113974782</v>
      </c>
      <c r="R38" s="45">
        <f t="shared" si="15"/>
        <v>-0.42739108936481696</v>
      </c>
      <c r="S38" s="45">
        <f t="shared" si="15"/>
        <v>0.14978428794494469</v>
      </c>
      <c r="T38" s="45">
        <f t="shared" si="15"/>
        <v>-0.60758141742232663</v>
      </c>
      <c r="U38" s="45">
        <f t="shared" si="15"/>
        <v>-0.55530088360849827</v>
      </c>
      <c r="V38" s="45">
        <f t="shared" si="15"/>
        <v>-0.3600747854652715</v>
      </c>
      <c r="W38" s="45">
        <f t="shared" si="14"/>
        <v>-1.0568103412325573</v>
      </c>
      <c r="X38" s="45">
        <f t="shared" si="14"/>
        <v>-0.12074167205935282</v>
      </c>
      <c r="Y38" s="72">
        <f t="shared" si="14"/>
        <v>-1.3011139932015983</v>
      </c>
      <c r="Z38" s="72">
        <f t="shared" si="14"/>
        <v>-0.16953858389439613</v>
      </c>
      <c r="AA38" s="72">
        <f t="shared" si="14"/>
        <v>-0.38396462970977652</v>
      </c>
    </row>
    <row r="39" spans="1:27" x14ac:dyDescent="0.35">
      <c r="A39" s="48" t="s">
        <v>65</v>
      </c>
      <c r="B39" s="59"/>
      <c r="C39" s="45">
        <f t="shared" si="15"/>
        <v>-1.9841192229228533E-2</v>
      </c>
      <c r="D39" s="45">
        <f t="shared" si="15"/>
        <v>-1.2855123878814032</v>
      </c>
      <c r="E39" s="45">
        <f t="shared" si="15"/>
        <v>-0.18736619222922801</v>
      </c>
      <c r="F39" s="45">
        <f t="shared" si="15"/>
        <v>0.66563543820555449</v>
      </c>
      <c r="G39" s="45">
        <f t="shared" si="15"/>
        <v>0.19134685124903328</v>
      </c>
      <c r="H39" s="45">
        <f t="shared" si="15"/>
        <v>0.10829359037946684</v>
      </c>
      <c r="I39" s="45">
        <f t="shared" si="15"/>
        <v>0.52189359037946925</v>
      </c>
      <c r="J39" s="45">
        <f t="shared" si="15"/>
        <v>0.21909250342294495</v>
      </c>
      <c r="K39" s="45">
        <f t="shared" si="15"/>
        <v>1.1418098947272908</v>
      </c>
      <c r="L39" s="45">
        <f t="shared" si="15"/>
        <v>0.57577293820555386</v>
      </c>
      <c r="M39" s="45">
        <f t="shared" si="15"/>
        <v>0.28547728603163858</v>
      </c>
      <c r="N39" s="45">
        <f t="shared" si="15"/>
        <v>2.1434703233937924E-3</v>
      </c>
      <c r="O39" s="45">
        <f t="shared" si="15"/>
        <v>-0.61465711745647411</v>
      </c>
      <c r="P39" s="45">
        <f t="shared" si="15"/>
        <v>-0.72338231563159816</v>
      </c>
      <c r="Q39" s="45">
        <f t="shared" si="15"/>
        <v>-1.2973867485463586E-2</v>
      </c>
      <c r="R39" s="45">
        <f t="shared" si="15"/>
        <v>0.47932246620496688</v>
      </c>
      <c r="S39" s="45">
        <f t="shared" si="15"/>
        <v>0.1577285174419174</v>
      </c>
      <c r="T39" s="45">
        <f t="shared" si="15"/>
        <v>-5.3105607410165234E-2</v>
      </c>
      <c r="U39" s="45">
        <f t="shared" si="15"/>
        <v>-0.13677396588361734</v>
      </c>
      <c r="V39" s="45">
        <f t="shared" si="15"/>
        <v>0.15517305870961806</v>
      </c>
      <c r="W39" s="45">
        <f t="shared" si="14"/>
        <v>-1.4899181513028816</v>
      </c>
      <c r="X39" s="45">
        <f t="shared" si="14"/>
        <v>-0.74979810916022327</v>
      </c>
      <c r="Y39" s="72">
        <f t="shared" si="14"/>
        <v>0.26092528314610863</v>
      </c>
      <c r="Z39" s="72">
        <f t="shared" si="14"/>
        <v>6.281482130080196E-2</v>
      </c>
      <c r="AA39" s="72">
        <f t="shared" si="14"/>
        <v>-0.13276198798690153</v>
      </c>
    </row>
    <row r="40" spans="1:27" x14ac:dyDescent="0.35">
      <c r="A40" s="51" t="s">
        <v>66</v>
      </c>
      <c r="B40" s="61"/>
      <c r="C40" s="53">
        <f t="shared" si="15"/>
        <v>0.2978618340528989</v>
      </c>
      <c r="D40" s="53">
        <f t="shared" si="15"/>
        <v>-0.40662023116449397</v>
      </c>
      <c r="E40" s="53">
        <f t="shared" si="15"/>
        <v>2.7555312313767288E-2</v>
      </c>
      <c r="F40" s="53">
        <f t="shared" si="15"/>
        <v>0.1500705297050704</v>
      </c>
      <c r="G40" s="53">
        <f t="shared" si="15"/>
        <v>-0.44899251377318805</v>
      </c>
      <c r="H40" s="53">
        <f t="shared" si="15"/>
        <v>1.7755900949224621</v>
      </c>
      <c r="I40" s="53">
        <f t="shared" si="15"/>
        <v>-0.35045773116449119</v>
      </c>
      <c r="J40" s="53">
        <f t="shared" si="15"/>
        <v>0.44508792100942074</v>
      </c>
      <c r="K40" s="53">
        <f t="shared" si="15"/>
        <v>8.5931399270290143E-2</v>
      </c>
      <c r="L40" s="53">
        <f t="shared" si="15"/>
        <v>-1.2144620789905796</v>
      </c>
      <c r="M40" s="53">
        <f t="shared" si="15"/>
        <v>1.8019140079659408</v>
      </c>
      <c r="N40" s="53">
        <f t="shared" si="15"/>
        <v>-0.97479302355632313</v>
      </c>
      <c r="O40" s="53">
        <f t="shared" si="15"/>
        <v>0.83121492763822502</v>
      </c>
      <c r="P40" s="53">
        <f t="shared" si="15"/>
        <v>0.16238009510744256</v>
      </c>
      <c r="Q40" s="53">
        <f t="shared" si="15"/>
        <v>1.1761951502554773</v>
      </c>
      <c r="R40" s="53">
        <f t="shared" si="15"/>
        <v>-1.5228384832158079</v>
      </c>
      <c r="S40" s="53">
        <f t="shared" si="15"/>
        <v>0.19887365780463462</v>
      </c>
      <c r="T40" s="53">
        <f t="shared" si="15"/>
        <v>-2.0103563611890252E-2</v>
      </c>
      <c r="U40" s="53">
        <f t="shared" si="15"/>
        <v>-0.86309024289686853</v>
      </c>
      <c r="V40" s="53">
        <f t="shared" si="15"/>
        <v>-0.30873530460832654</v>
      </c>
      <c r="W40" s="53">
        <f t="shared" ref="W40" si="16">IF(W22="..","..",W22-$B22)</f>
        <v>-0.54471992301074224</v>
      </c>
      <c r="X40" s="45">
        <f t="shared" si="14"/>
        <v>-0.13538138255841048</v>
      </c>
      <c r="Y40" s="72">
        <f t="shared" si="14"/>
        <v>-9.1967269514677596E-2</v>
      </c>
      <c r="Z40" s="73">
        <f t="shared" si="14"/>
        <v>-0.59476781997452122</v>
      </c>
      <c r="AA40" s="72">
        <f t="shared" si="14"/>
        <v>-0.38436006564063163</v>
      </c>
    </row>
    <row r="41" spans="1:27" x14ac:dyDescent="0.35">
      <c r="A41" s="62" t="s">
        <v>67</v>
      </c>
      <c r="B41" s="60"/>
      <c r="C41" s="50">
        <f t="shared" si="15"/>
        <v>-0.15481572798248244</v>
      </c>
      <c r="D41" s="50">
        <f t="shared" si="15"/>
        <v>0.38630591585313567</v>
      </c>
      <c r="E41" s="50">
        <f t="shared" si="15"/>
        <v>0.13371783366135404</v>
      </c>
      <c r="F41" s="50">
        <f t="shared" si="15"/>
        <v>0.23540406279527204</v>
      </c>
      <c r="G41" s="50">
        <f t="shared" si="15"/>
        <v>0.19844221722299871</v>
      </c>
      <c r="H41" s="50">
        <f t="shared" si="15"/>
        <v>0.28723317612710453</v>
      </c>
      <c r="I41" s="50">
        <f t="shared" si="15"/>
        <v>0.29580194325039599</v>
      </c>
      <c r="J41" s="50">
        <f t="shared" si="15"/>
        <v>0.58846868028161126</v>
      </c>
      <c r="K41" s="50">
        <f t="shared" si="15"/>
        <v>0.24809920352436876</v>
      </c>
      <c r="L41" s="50">
        <f t="shared" si="15"/>
        <v>-0.95706326222905691</v>
      </c>
      <c r="M41" s="50">
        <f t="shared" si="15"/>
        <v>0.3100526281819036</v>
      </c>
      <c r="N41" s="50">
        <f t="shared" si="15"/>
        <v>-0.55542276538512958</v>
      </c>
      <c r="O41" s="50">
        <f t="shared" si="15"/>
        <v>-0.11039183552673038</v>
      </c>
      <c r="P41" s="50">
        <f t="shared" si="15"/>
        <v>-2.9294395968667786E-2</v>
      </c>
      <c r="Q41" s="50">
        <f t="shared" si="15"/>
        <v>0.66940728304441066</v>
      </c>
      <c r="R41" s="50">
        <f t="shared" si="15"/>
        <v>-0.36011280082787955</v>
      </c>
      <c r="S41" s="50">
        <f t="shared" si="15"/>
        <v>-3.2917190842441713E-2</v>
      </c>
      <c r="T41" s="50">
        <f t="shared" si="15"/>
        <v>-0.19890473860760949</v>
      </c>
      <c r="U41" s="50">
        <f t="shared" si="15"/>
        <v>-0.49027203999020585</v>
      </c>
      <c r="V41" s="50">
        <f t="shared" si="15"/>
        <v>0.3105990545997166</v>
      </c>
      <c r="W41" s="50">
        <f t="shared" ref="W41:AA41" si="17">IF(W23="..","..",W23-$B23)</f>
        <v>-0.92915296916457191</v>
      </c>
      <c r="X41" s="50">
        <f t="shared" si="17"/>
        <v>-0.20756764532493399</v>
      </c>
      <c r="Y41" s="74">
        <f t="shared" si="17"/>
        <v>-0.41947417965528899</v>
      </c>
      <c r="Z41" s="74">
        <f t="shared" si="17"/>
        <v>-0.27978613315222844</v>
      </c>
      <c r="AA41" s="74">
        <f t="shared" si="17"/>
        <v>-0.64590508727656371</v>
      </c>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B7:B18" formulaRange="1"/>
    <ignoredError sqref="F19:V23 Z19 Z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Contents</vt:lpstr>
      <vt:lpstr>Notes</vt:lpstr>
      <vt:lpstr>Commentary</vt:lpstr>
      <vt:lpstr>Table</vt:lpstr>
      <vt:lpstr>Data</vt:lpstr>
      <vt:lpstr>Data!Print_Area</vt:lpstr>
      <vt:lpstr>Table!Print_Area</vt:lpstr>
      <vt:lpstr>t23full</vt:lpstr>
      <vt:lpstr>table_23_full</vt:lpstr>
      <vt:lpstr>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wind speed and deviations from the long-term mean</dc:title>
  <dc:creator>energy.stats@beis.gov.uk</dc:creator>
  <cp:keywords>wind, speed</cp:keywords>
  <cp:lastModifiedBy>Harris, Kevin (Energy Security)</cp:lastModifiedBy>
  <cp:lastPrinted>2021-09-22T14:37:55Z</cp:lastPrinted>
  <dcterms:created xsi:type="dcterms:W3CDTF">2021-09-22T13:36:14Z</dcterms:created>
  <dcterms:modified xsi:type="dcterms:W3CDTF">2026-01-07T11:04:54Z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